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9735" activeTab="1"/>
  </bookViews>
  <sheets>
    <sheet name="Teamindeling" sheetId="14" r:id="rId1"/>
    <sheet name="speelschema" sheetId="18" r:id="rId2"/>
    <sheet name="Score formulier" sheetId="17" r:id="rId3"/>
    <sheet name="Kleedkamerindeling" sheetId="16" r:id="rId4"/>
    <sheet name="Veldaanduiding" sheetId="13" r:id="rId5"/>
  </sheets>
  <definedNames>
    <definedName name="_xlnm.Print_Area" localSheetId="3">Kleedkamerindeling!$A$1:$C$31</definedName>
    <definedName name="_xlnm.Print_Area" localSheetId="2">'Score formulier'!$A$1:$I$33</definedName>
    <definedName name="_xlnm.Print_Area" localSheetId="1">speelschema!$A$1:$K$84</definedName>
    <definedName name="_xlnm.Print_Area" localSheetId="0">Teamindeling!$A$1:$K$83</definedName>
  </definedNames>
  <calcPr calcId="145621"/>
</workbook>
</file>

<file path=xl/calcChain.xml><?xml version="1.0" encoding="utf-8"?>
<calcChain xmlns="http://schemas.openxmlformats.org/spreadsheetml/2006/main">
  <c r="B9" i="17" l="1"/>
  <c r="C8" i="17"/>
  <c r="M17" i="18"/>
  <c r="B7" i="17" s="1"/>
  <c r="N17" i="18"/>
  <c r="B8" i="17" s="1"/>
  <c r="M18" i="18"/>
  <c r="N18" i="18"/>
  <c r="B10" i="17" s="1"/>
  <c r="M19" i="18"/>
  <c r="B16" i="17" s="1"/>
  <c r="N19" i="18"/>
  <c r="B17" i="17" s="1"/>
  <c r="M20" i="18"/>
  <c r="B18" i="17" s="1"/>
  <c r="N20" i="18"/>
  <c r="B19" i="17" s="1"/>
  <c r="M21" i="18"/>
  <c r="B20" i="17" s="1"/>
  <c r="N21" i="18"/>
  <c r="B21" i="17" s="1"/>
  <c r="M22" i="18"/>
  <c r="B27" i="17" s="1"/>
  <c r="N22" i="18"/>
  <c r="B28" i="17" s="1"/>
  <c r="M23" i="18"/>
  <c r="B29" i="17" s="1"/>
  <c r="N23" i="18"/>
  <c r="B30" i="17" s="1"/>
  <c r="M24" i="18"/>
  <c r="B31" i="17" s="1"/>
  <c r="N24" i="18"/>
  <c r="B32" i="17" s="1"/>
  <c r="M25" i="18"/>
  <c r="C5" i="17" s="1"/>
  <c r="N25" i="18"/>
  <c r="C7" i="17" s="1"/>
  <c r="M26" i="18"/>
  <c r="C6" i="17" s="1"/>
  <c r="N26" i="18"/>
  <c r="C9" i="17" s="1"/>
  <c r="M27" i="18"/>
  <c r="N27" i="18"/>
  <c r="B11" i="17" s="1"/>
  <c r="M28" i="18"/>
  <c r="C16" i="17" s="1"/>
  <c r="N28" i="18"/>
  <c r="C18" i="17" s="1"/>
  <c r="M29" i="18"/>
  <c r="C17" i="17" s="1"/>
  <c r="N29" i="18"/>
  <c r="C20" i="17" s="1"/>
  <c r="M30" i="18"/>
  <c r="C19" i="17" s="1"/>
  <c r="N30" i="18"/>
  <c r="B22" i="17" s="1"/>
  <c r="M31" i="18"/>
  <c r="C27" i="17" s="1"/>
  <c r="N31" i="18"/>
  <c r="C29" i="17" s="1"/>
  <c r="M32" i="18"/>
  <c r="C28" i="17" s="1"/>
  <c r="N32" i="18"/>
  <c r="C31" i="17" s="1"/>
  <c r="M33" i="18"/>
  <c r="C30" i="17" s="1"/>
  <c r="N33" i="18"/>
  <c r="B33" i="17" s="1"/>
  <c r="M34" i="18"/>
  <c r="D5" i="17" s="1"/>
  <c r="N34" i="18"/>
  <c r="D8" i="17" s="1"/>
  <c r="M35" i="18"/>
  <c r="C10" i="17" s="1"/>
  <c r="N35" i="18"/>
  <c r="M36" i="18"/>
  <c r="C11" i="17" s="1"/>
  <c r="N36" i="18"/>
  <c r="D7" i="17" s="1"/>
  <c r="M37" i="18"/>
  <c r="D16" i="17" s="1"/>
  <c r="N37" i="18"/>
  <c r="D19" i="17" s="1"/>
  <c r="M38" i="18"/>
  <c r="C21" i="17" s="1"/>
  <c r="N38" i="18"/>
  <c r="M39" i="18"/>
  <c r="C22" i="17" s="1"/>
  <c r="N39" i="18"/>
  <c r="D18" i="17" s="1"/>
  <c r="M40" i="18"/>
  <c r="D27" i="17" s="1"/>
  <c r="N40" i="18"/>
  <c r="D30" i="17" s="1"/>
  <c r="M41" i="18"/>
  <c r="D28" i="17" s="1"/>
  <c r="N41" i="18"/>
  <c r="M42" i="18"/>
  <c r="C33" i="17" s="1"/>
  <c r="N42" i="18"/>
  <c r="D29" i="17" s="1"/>
  <c r="M43" i="18"/>
  <c r="D9" i="17" s="1"/>
  <c r="N43" i="18"/>
  <c r="E5" i="17" s="1"/>
  <c r="M44" i="18"/>
  <c r="D11" i="17" s="1"/>
  <c r="N44" i="18"/>
  <c r="E6" i="17" s="1"/>
  <c r="M45" i="18"/>
  <c r="E7" i="17" s="1"/>
  <c r="N45" i="18"/>
  <c r="D10" i="17" s="1"/>
  <c r="M46" i="18"/>
  <c r="D20" i="17" s="1"/>
  <c r="N46" i="18"/>
  <c r="E16" i="17" s="1"/>
  <c r="M47" i="18"/>
  <c r="D22" i="17" s="1"/>
  <c r="N47" i="18"/>
  <c r="E17" i="17" s="1"/>
  <c r="M48" i="18"/>
  <c r="E18" i="17" s="1"/>
  <c r="N48" i="18"/>
  <c r="D21" i="17" s="1"/>
  <c r="M49" i="18"/>
  <c r="D31" i="17" s="1"/>
  <c r="N49" i="18"/>
  <c r="E27" i="17" s="1"/>
  <c r="M50" i="18"/>
  <c r="D33" i="17" s="1"/>
  <c r="N50" i="18"/>
  <c r="E28" i="17" s="1"/>
  <c r="M51" i="18"/>
  <c r="E29" i="17" s="1"/>
  <c r="N51" i="18"/>
  <c r="D32" i="17" s="1"/>
  <c r="M52" i="18"/>
  <c r="E10" i="17" s="1"/>
  <c r="N52" i="18"/>
  <c r="F5" i="17" s="1"/>
  <c r="M53" i="18"/>
  <c r="F6" i="17" s="1"/>
  <c r="N53" i="18"/>
  <c r="E8" i="17" s="1"/>
  <c r="M54" i="18"/>
  <c r="E9" i="17" s="1"/>
  <c r="N54" i="18"/>
  <c r="E11" i="17" s="1"/>
  <c r="M55" i="18"/>
  <c r="E21" i="17" s="1"/>
  <c r="N55" i="18"/>
  <c r="F16" i="17" s="1"/>
  <c r="M56" i="18"/>
  <c r="F17" i="17" s="1"/>
  <c r="N56" i="18"/>
  <c r="E19" i="17" s="1"/>
  <c r="M57" i="18"/>
  <c r="E20" i="17" s="1"/>
  <c r="N57" i="18"/>
  <c r="E22" i="17" s="1"/>
  <c r="M58" i="18"/>
  <c r="E32" i="17" s="1"/>
  <c r="N58" i="18"/>
  <c r="F27" i="17" s="1"/>
  <c r="M59" i="18"/>
  <c r="F28" i="17" s="1"/>
  <c r="N59" i="18"/>
  <c r="E30" i="17" s="1"/>
  <c r="M60" i="18"/>
  <c r="E31" i="17" s="1"/>
  <c r="N60" i="18"/>
  <c r="E33" i="17" s="1"/>
  <c r="M61" i="18"/>
  <c r="F11" i="17" s="1"/>
  <c r="N61" i="18"/>
  <c r="G5" i="17" s="1"/>
  <c r="M62" i="18"/>
  <c r="F7" i="17" s="1"/>
  <c r="N62" i="18"/>
  <c r="F9" i="17" s="1"/>
  <c r="M63" i="18"/>
  <c r="F8" i="17" s="1"/>
  <c r="N63" i="18"/>
  <c r="F10" i="17" s="1"/>
  <c r="M64" i="18"/>
  <c r="F22" i="17" s="1"/>
  <c r="N64" i="18"/>
  <c r="G16" i="17" s="1"/>
  <c r="M65" i="18"/>
  <c r="F18" i="17" s="1"/>
  <c r="N65" i="18"/>
  <c r="F20" i="17" s="1"/>
  <c r="M66" i="18"/>
  <c r="F19" i="17" s="1"/>
  <c r="N66" i="18"/>
  <c r="F21" i="17" s="1"/>
  <c r="M67" i="18"/>
  <c r="F33" i="17" s="1"/>
  <c r="N67" i="18"/>
  <c r="G27" i="17" s="1"/>
  <c r="M68" i="18"/>
  <c r="F29" i="17" s="1"/>
  <c r="N68" i="18"/>
  <c r="F31" i="17" s="1"/>
  <c r="M69" i="18"/>
  <c r="F30" i="17" s="1"/>
  <c r="N69" i="18"/>
  <c r="F32" i="17" s="1"/>
  <c r="M70" i="18"/>
  <c r="G6" i="17" s="1"/>
  <c r="N70" i="18"/>
  <c r="G7" i="17" s="1"/>
  <c r="M71" i="18"/>
  <c r="G8" i="17" s="1"/>
  <c r="N71" i="18"/>
  <c r="G9" i="17" s="1"/>
  <c r="M72" i="18"/>
  <c r="G10" i="17" s="1"/>
  <c r="N72" i="18"/>
  <c r="G11" i="17" s="1"/>
  <c r="M73" i="18"/>
  <c r="G17" i="17" s="1"/>
  <c r="N73" i="18"/>
  <c r="G18" i="17" s="1"/>
  <c r="M74" i="18"/>
  <c r="G19" i="17" s="1"/>
  <c r="N74" i="18"/>
  <c r="G20" i="17" s="1"/>
  <c r="M75" i="18"/>
  <c r="G21" i="17" s="1"/>
  <c r="N75" i="18"/>
  <c r="G22" i="17" s="1"/>
  <c r="M76" i="18"/>
  <c r="G28" i="17" s="1"/>
  <c r="N76" i="18"/>
  <c r="G29" i="17" s="1"/>
  <c r="M77" i="18"/>
  <c r="G30" i="17" s="1"/>
  <c r="N77" i="18"/>
  <c r="G31" i="17" s="1"/>
  <c r="M78" i="18"/>
  <c r="G32" i="17" s="1"/>
  <c r="N78" i="18"/>
  <c r="G33" i="17" s="1"/>
  <c r="N16" i="18"/>
  <c r="B6" i="17" s="1"/>
  <c r="M16" i="18"/>
  <c r="B5" i="17" s="1"/>
  <c r="D6" i="17" l="1"/>
  <c r="D17" i="17"/>
  <c r="C32" i="17"/>
  <c r="H5" i="17"/>
  <c r="J5" i="17" s="1"/>
  <c r="H7" i="17"/>
  <c r="J7" i="17" s="1"/>
  <c r="H8" i="17"/>
  <c r="J8" i="17" s="1"/>
  <c r="H16" i="17"/>
  <c r="J16" i="17" s="1"/>
  <c r="H18" i="17"/>
  <c r="J18" i="17" s="1"/>
  <c r="H20" i="17"/>
  <c r="J20" i="17" s="1"/>
  <c r="H17" i="17"/>
  <c r="J17" i="17" s="1"/>
  <c r="H19" i="17"/>
  <c r="J19" i="17" s="1"/>
  <c r="B16" i="18"/>
  <c r="A19" i="18" s="1"/>
  <c r="B19" i="18" s="1"/>
  <c r="A22" i="18" s="1"/>
  <c r="B22" i="18" s="1"/>
  <c r="A25" i="18" s="1"/>
  <c r="B25" i="18" s="1"/>
  <c r="A28" i="18" s="1"/>
  <c r="B28" i="18" s="1"/>
  <c r="A31" i="18" s="1"/>
  <c r="B31" i="18" s="1"/>
  <c r="A34" i="18" s="1"/>
  <c r="B34" i="18" s="1"/>
  <c r="A37" i="18" s="1"/>
  <c r="B37" i="18" s="1"/>
  <c r="A40" i="18" s="1"/>
  <c r="B40" i="18" s="1"/>
  <c r="A43" i="18" s="1"/>
  <c r="B43" i="18" s="1"/>
  <c r="A46" i="18" s="1"/>
  <c r="B46" i="18" s="1"/>
  <c r="A49" i="18" s="1"/>
  <c r="B49" i="18" s="1"/>
  <c r="A52" i="18" s="1"/>
  <c r="B52" i="18" s="1"/>
  <c r="A55" i="18" s="1"/>
  <c r="B55" i="18" s="1"/>
  <c r="A58" i="18" s="1"/>
  <c r="B58" i="18" s="1"/>
  <c r="A61" i="18" s="1"/>
  <c r="B61" i="18" s="1"/>
  <c r="A64" i="18" s="1"/>
  <c r="B64" i="18" s="1"/>
  <c r="A67" i="18" s="1"/>
  <c r="B67" i="18" s="1"/>
  <c r="A70" i="18" s="1"/>
  <c r="B70" i="18" s="1"/>
  <c r="A73" i="18" s="1"/>
  <c r="B73" i="18" s="1"/>
  <c r="A76" i="18" s="1"/>
  <c r="B76" i="18" s="1"/>
  <c r="A17" i="18"/>
  <c r="A18" i="18" s="1"/>
  <c r="B18" i="18" s="1"/>
  <c r="A21" i="18" s="1"/>
  <c r="B21" i="18" s="1"/>
  <c r="A24" i="18" s="1"/>
  <c r="B24" i="18" s="1"/>
  <c r="A27" i="18" s="1"/>
  <c r="B27" i="18" s="1"/>
  <c r="A30" i="18" s="1"/>
  <c r="B30" i="18" s="1"/>
  <c r="A33" i="18" s="1"/>
  <c r="B33" i="18" s="1"/>
  <c r="A36" i="18" s="1"/>
  <c r="B36" i="18" s="1"/>
  <c r="A39" i="18" s="1"/>
  <c r="B39" i="18" s="1"/>
  <c r="A42" i="18" s="1"/>
  <c r="B42" i="18" s="1"/>
  <c r="A45" i="18" s="1"/>
  <c r="B45" i="18" s="1"/>
  <c r="A48" i="18" s="1"/>
  <c r="B48" i="18" s="1"/>
  <c r="A51" i="18" s="1"/>
  <c r="B51" i="18" s="1"/>
  <c r="A54" i="18" s="1"/>
  <c r="B54" i="18" s="1"/>
  <c r="A57" i="18" s="1"/>
  <c r="B57" i="18" s="1"/>
  <c r="A60" i="18" s="1"/>
  <c r="B60" i="18" s="1"/>
  <c r="A63" i="18" s="1"/>
  <c r="B63" i="18" s="1"/>
  <c r="A66" i="18" s="1"/>
  <c r="B66" i="18" s="1"/>
  <c r="A69" i="18" s="1"/>
  <c r="B69" i="18" s="1"/>
  <c r="A72" i="18" s="1"/>
  <c r="B72" i="18" s="1"/>
  <c r="A75" i="18" s="1"/>
  <c r="B75" i="18" s="1"/>
  <c r="A78" i="18" s="1"/>
  <c r="B78" i="18" s="1"/>
  <c r="A33" i="17"/>
  <c r="G10" i="18" s="1"/>
  <c r="A32" i="17"/>
  <c r="G9" i="18" s="1"/>
  <c r="H32" i="17"/>
  <c r="J32" i="17" s="1"/>
  <c r="A29" i="16"/>
  <c r="C29" i="16"/>
  <c r="E50" i="18" l="1"/>
  <c r="G78" i="18"/>
  <c r="G60" i="18"/>
  <c r="E42" i="18"/>
  <c r="E67" i="18"/>
  <c r="G33" i="18"/>
  <c r="G24" i="18"/>
  <c r="E78" i="18"/>
  <c r="E58" i="18"/>
  <c r="E41" i="18"/>
  <c r="G69" i="18"/>
  <c r="G51" i="18"/>
  <c r="B17" i="18"/>
  <c r="A20" i="18" s="1"/>
  <c r="B20" i="18" s="1"/>
  <c r="A23" i="18" s="1"/>
  <c r="B23" i="18" s="1"/>
  <c r="A26" i="18" s="1"/>
  <c r="B26" i="18" s="1"/>
  <c r="A29" i="18" s="1"/>
  <c r="B29" i="18" s="1"/>
  <c r="A32" i="18" s="1"/>
  <c r="B32" i="18" s="1"/>
  <c r="A35" i="18" s="1"/>
  <c r="B35" i="18" s="1"/>
  <c r="A38" i="18" s="1"/>
  <c r="B38" i="18" s="1"/>
  <c r="A41" i="18" s="1"/>
  <c r="B41" i="18" s="1"/>
  <c r="A44" i="18" s="1"/>
  <c r="B44" i="18" s="1"/>
  <c r="A47" i="18" s="1"/>
  <c r="B47" i="18" s="1"/>
  <c r="A50" i="18" s="1"/>
  <c r="B50" i="18" s="1"/>
  <c r="A53" i="18" s="1"/>
  <c r="B53" i="18" s="1"/>
  <c r="A56" i="18" s="1"/>
  <c r="B56" i="18" s="1"/>
  <c r="A59" i="18" s="1"/>
  <c r="B59" i="18" s="1"/>
  <c r="A62" i="18" s="1"/>
  <c r="B62" i="18" s="1"/>
  <c r="A65" i="18" s="1"/>
  <c r="B65" i="18" s="1"/>
  <c r="A68" i="18" s="1"/>
  <c r="B68" i="18" s="1"/>
  <c r="A71" i="18" s="1"/>
  <c r="B71" i="18" s="1"/>
  <c r="A74" i="18" s="1"/>
  <c r="B74" i="18" s="1"/>
  <c r="A77" i="18" s="1"/>
  <c r="B77" i="18" s="1"/>
  <c r="A31" i="17"/>
  <c r="G8" i="18" s="1"/>
  <c r="A30" i="17"/>
  <c r="G7" i="18" s="1"/>
  <c r="A29" i="17"/>
  <c r="G6" i="18" s="1"/>
  <c r="A28" i="17"/>
  <c r="G5" i="18" s="1"/>
  <c r="A27" i="17"/>
  <c r="G4" i="18" s="1"/>
  <c r="A22" i="17"/>
  <c r="E10" i="18" s="1"/>
  <c r="A21" i="17"/>
  <c r="E9" i="18" s="1"/>
  <c r="A20" i="17"/>
  <c r="E8" i="18" s="1"/>
  <c r="A19" i="17"/>
  <c r="E7" i="18" s="1"/>
  <c r="A18" i="17"/>
  <c r="E6" i="18" s="1"/>
  <c r="A17" i="17"/>
  <c r="E5" i="18" s="1"/>
  <c r="A16" i="17"/>
  <c r="E4" i="18" s="1"/>
  <c r="A11" i="17"/>
  <c r="B10" i="18" s="1"/>
  <c r="A9" i="17"/>
  <c r="B8" i="18" s="1"/>
  <c r="A8" i="17"/>
  <c r="B7" i="18" s="1"/>
  <c r="A5" i="17"/>
  <c r="B4" i="18" s="1"/>
  <c r="H22" i="17"/>
  <c r="J22" i="17" s="1"/>
  <c r="H21" i="17"/>
  <c r="J21" i="17" s="1"/>
  <c r="C17" i="16"/>
  <c r="A8" i="16"/>
  <c r="C28" i="16"/>
  <c r="C27" i="16"/>
  <c r="A28" i="16"/>
  <c r="A27" i="16"/>
  <c r="C24" i="16"/>
  <c r="C23" i="16"/>
  <c r="C22" i="16"/>
  <c r="A24" i="16"/>
  <c r="A23" i="16"/>
  <c r="A22" i="16"/>
  <c r="C19" i="16"/>
  <c r="C18" i="16"/>
  <c r="A14" i="16"/>
  <c r="A13" i="16"/>
  <c r="A12" i="16"/>
  <c r="C9" i="16"/>
  <c r="C8" i="16"/>
  <c r="C7" i="16"/>
  <c r="K22" i="17" l="1"/>
  <c r="N22" i="17" s="1"/>
  <c r="I22" i="17" s="1"/>
  <c r="K21" i="17"/>
  <c r="N21" i="17" s="1"/>
  <c r="I21" i="17" s="1"/>
  <c r="K17" i="17"/>
  <c r="N17" i="17" s="1"/>
  <c r="I17" i="17" s="1"/>
  <c r="K19" i="17"/>
  <c r="N19" i="17" s="1"/>
  <c r="I19" i="17" s="1"/>
  <c r="K16" i="17"/>
  <c r="N16" i="17" s="1"/>
  <c r="I16" i="17" s="1"/>
  <c r="K18" i="17"/>
  <c r="N18" i="17" s="1"/>
  <c r="I18" i="17" s="1"/>
  <c r="K20" i="17"/>
  <c r="N20" i="17" s="1"/>
  <c r="I20" i="17" s="1"/>
  <c r="G52" i="18"/>
  <c r="E34" i="18"/>
  <c r="E16" i="18"/>
  <c r="G61" i="18"/>
  <c r="G43" i="18"/>
  <c r="E25" i="18"/>
  <c r="E63" i="18"/>
  <c r="G34" i="18"/>
  <c r="G17" i="18"/>
  <c r="E71" i="18"/>
  <c r="G53" i="18"/>
  <c r="E27" i="18"/>
  <c r="E61" i="18"/>
  <c r="E44" i="18"/>
  <c r="G27" i="18"/>
  <c r="G72" i="18"/>
  <c r="G54" i="18"/>
  <c r="E36" i="18"/>
  <c r="E56" i="18"/>
  <c r="E73" i="18"/>
  <c r="G47" i="18"/>
  <c r="E29" i="18"/>
  <c r="G38" i="18"/>
  <c r="G19" i="18"/>
  <c r="E66" i="18"/>
  <c r="G20" i="18"/>
  <c r="E74" i="18"/>
  <c r="G56" i="18"/>
  <c r="E30" i="18"/>
  <c r="G37" i="18"/>
  <c r="G66" i="18"/>
  <c r="G21" i="18"/>
  <c r="E75" i="18"/>
  <c r="E55" i="18"/>
  <c r="E38" i="18"/>
  <c r="G48" i="18"/>
  <c r="G58" i="18"/>
  <c r="G67" i="18"/>
  <c r="G49" i="18"/>
  <c r="E31" i="18"/>
  <c r="E22" i="18"/>
  <c r="E40" i="18"/>
  <c r="G42" i="18"/>
  <c r="G76" i="18"/>
  <c r="E51" i="18"/>
  <c r="G31" i="18"/>
  <c r="E68" i="18"/>
  <c r="E23" i="18"/>
  <c r="E24" i="18"/>
  <c r="G77" i="18"/>
  <c r="E60" i="18"/>
  <c r="G32" i="18"/>
  <c r="G68" i="18"/>
  <c r="E49" i="18"/>
  <c r="G62" i="18"/>
  <c r="E43" i="18"/>
  <c r="E18" i="18"/>
  <c r="G71" i="18"/>
  <c r="E54" i="18"/>
  <c r="G26" i="18"/>
  <c r="G55" i="18"/>
  <c r="E19" i="18"/>
  <c r="G64" i="18"/>
  <c r="G46" i="18"/>
  <c r="E28" i="18"/>
  <c r="E37" i="18"/>
  <c r="G39" i="18"/>
  <c r="G73" i="18"/>
  <c r="E48" i="18"/>
  <c r="G28" i="18"/>
  <c r="E65" i="18"/>
  <c r="E20" i="18"/>
  <c r="G65" i="18"/>
  <c r="G74" i="18"/>
  <c r="E57" i="18"/>
  <c r="G29" i="18"/>
  <c r="E46" i="18"/>
  <c r="E21" i="18"/>
  <c r="E64" i="18"/>
  <c r="G30" i="18"/>
  <c r="G75" i="18"/>
  <c r="G57" i="18"/>
  <c r="E39" i="18"/>
  <c r="E47" i="18"/>
  <c r="E59" i="18"/>
  <c r="E76" i="18"/>
  <c r="G50" i="18"/>
  <c r="E32" i="18"/>
  <c r="G41" i="18"/>
  <c r="G22" i="18"/>
  <c r="G40" i="18"/>
  <c r="E77" i="18"/>
  <c r="G59" i="18"/>
  <c r="E33" i="18"/>
  <c r="E69" i="18"/>
  <c r="G23" i="18"/>
  <c r="H28" i="17"/>
  <c r="J28" i="17" s="1"/>
  <c r="H29" i="17"/>
  <c r="J29" i="17" s="1"/>
  <c r="H30" i="17"/>
  <c r="J30" i="17" s="1"/>
  <c r="H31" i="17"/>
  <c r="J31" i="17" s="1"/>
  <c r="H33" i="17"/>
  <c r="J33" i="17" s="1"/>
  <c r="H27" i="17"/>
  <c r="J27" i="17" s="1"/>
  <c r="A10" i="17"/>
  <c r="B9" i="18" s="1"/>
  <c r="H6" i="17"/>
  <c r="J6" i="17" s="1"/>
  <c r="H9" i="17"/>
  <c r="J9" i="17" s="1"/>
  <c r="H10" i="17"/>
  <c r="J10" i="17" s="1"/>
  <c r="H11" i="17"/>
  <c r="J11" i="17" s="1"/>
  <c r="K11" i="17" l="1"/>
  <c r="N11" i="17" s="1"/>
  <c r="I11" i="17" s="1"/>
  <c r="K33" i="17"/>
  <c r="I33" i="17" s="1"/>
  <c r="K9" i="17"/>
  <c r="N9" i="17" s="1"/>
  <c r="I9" i="17" s="1"/>
  <c r="K10" i="17"/>
  <c r="N10" i="17" s="1"/>
  <c r="I10" i="17" s="1"/>
  <c r="K6" i="17"/>
  <c r="N6" i="17" s="1"/>
  <c r="I6" i="17" s="1"/>
  <c r="K7" i="17"/>
  <c r="N7" i="17" s="1"/>
  <c r="I7" i="17" s="1"/>
  <c r="K8" i="17"/>
  <c r="N8" i="17" s="1"/>
  <c r="I8" i="17" s="1"/>
  <c r="K5" i="17"/>
  <c r="N5" i="17" s="1"/>
  <c r="I5" i="17" s="1"/>
  <c r="K32" i="17"/>
  <c r="N32" i="17" s="1"/>
  <c r="I32" i="17" s="1"/>
  <c r="K27" i="17"/>
  <c r="I27" i="17" s="1"/>
  <c r="K31" i="17"/>
  <c r="I31" i="17" s="1"/>
  <c r="K29" i="17"/>
  <c r="I29" i="17" s="1"/>
  <c r="K30" i="17"/>
  <c r="I30" i="17" s="1"/>
  <c r="K28" i="17"/>
  <c r="I28" i="17" s="1"/>
  <c r="G63" i="18"/>
  <c r="G45" i="18"/>
  <c r="G18" i="18"/>
  <c r="E72" i="18"/>
  <c r="E52" i="18"/>
  <c r="E35" i="18"/>
  <c r="A7" i="17"/>
  <c r="B6" i="18" s="1"/>
  <c r="A6" i="17"/>
  <c r="B5" i="18" s="1"/>
  <c r="E53" i="18" l="1"/>
  <c r="G35" i="18"/>
  <c r="G16" i="18"/>
  <c r="E70" i="18"/>
  <c r="G44" i="18"/>
  <c r="E26" i="18"/>
  <c r="E62" i="18"/>
  <c r="G36" i="18"/>
  <c r="E17" i="18"/>
  <c r="G70" i="18"/>
  <c r="E45" i="18"/>
  <c r="G25" i="18"/>
</calcChain>
</file>

<file path=xl/sharedStrings.xml><?xml version="1.0" encoding="utf-8"?>
<sst xmlns="http://schemas.openxmlformats.org/spreadsheetml/2006/main" count="586" uniqueCount="227">
  <si>
    <t>VELD 1A</t>
  </si>
  <si>
    <t>VELD 1B</t>
  </si>
  <si>
    <t>VELD 2A</t>
  </si>
  <si>
    <t>VELD 2B</t>
  </si>
  <si>
    <t>Rommeltoernooi Poule A</t>
  </si>
  <si>
    <t>De Schapen</t>
  </si>
  <si>
    <t>MartijnBijDePolitie</t>
  </si>
  <si>
    <t>Kned</t>
  </si>
  <si>
    <t>Mystery Guest</t>
  </si>
  <si>
    <t>Euk</t>
  </si>
  <si>
    <t>Cee</t>
  </si>
  <si>
    <t>Geer</t>
  </si>
  <si>
    <t>Maat</t>
  </si>
  <si>
    <t>Lex Schoemaker</t>
  </si>
  <si>
    <t xml:space="preserve">Einer Geth Noch </t>
  </si>
  <si>
    <t>Ronald Prins</t>
  </si>
  <si>
    <t>Wilco Liefers</t>
  </si>
  <si>
    <t>Matthieu Strijk</t>
  </si>
  <si>
    <t>Tonny Mulder</t>
  </si>
  <si>
    <t>Gijs de Bruin</t>
  </si>
  <si>
    <t>Dennis Dalhuizen</t>
  </si>
  <si>
    <t>Colin van Rijk</t>
  </si>
  <si>
    <t>Gijs Vos</t>
  </si>
  <si>
    <t>Rommeltoernooi Poule B</t>
  </si>
  <si>
    <t>Gratis Bier in de kantine</t>
  </si>
  <si>
    <t>De Brummels</t>
  </si>
  <si>
    <t>Henk Brummel</t>
  </si>
  <si>
    <t>Joey Winter</t>
  </si>
  <si>
    <t>Bertus Brummel</t>
  </si>
  <si>
    <t>Rene Brummel</t>
  </si>
  <si>
    <t>Emile Koop</t>
  </si>
  <si>
    <t>Gerben Immeker</t>
  </si>
  <si>
    <t>Bas Angelier</t>
  </si>
  <si>
    <t>Gerard Immeker</t>
  </si>
  <si>
    <t>Real Regio'72</t>
  </si>
  <si>
    <t>Arjan van Triest</t>
  </si>
  <si>
    <t>Arend Jan Punt</t>
  </si>
  <si>
    <t>Aart Bosch</t>
  </si>
  <si>
    <t>Geert Schoenmaker</t>
  </si>
  <si>
    <t>Jordi Molendijk</t>
  </si>
  <si>
    <t>Ricardo Hulleman</t>
  </si>
  <si>
    <t>Thomas Gerritsen</t>
  </si>
  <si>
    <t>Tim van Huffelen</t>
  </si>
  <si>
    <t>Johan Beumer</t>
  </si>
  <si>
    <t>Jan Brummel</t>
  </si>
  <si>
    <t>Hans</t>
  </si>
  <si>
    <t>Twan</t>
  </si>
  <si>
    <t>Euk JR</t>
  </si>
  <si>
    <t>Karel Mol</t>
  </si>
  <si>
    <t>Daan Bosch</t>
  </si>
  <si>
    <t>Herman &amp; Colin Goudbeek</t>
  </si>
  <si>
    <t>Alex van Zuuk</t>
  </si>
  <si>
    <t>Arjan van Huffelen</t>
  </si>
  <si>
    <t>Martin &amp; Tonny Dollenkamp</t>
  </si>
  <si>
    <t>Haags Kwartiertje</t>
  </si>
  <si>
    <t>Floris Visch</t>
  </si>
  <si>
    <t>Mark van Huffelen</t>
  </si>
  <si>
    <t>Bart Dijkkamp</t>
  </si>
  <si>
    <t>Rick van Mourik</t>
  </si>
  <si>
    <t>Alex Hofmeijer</t>
  </si>
  <si>
    <t>Jordi Wijngaards</t>
  </si>
  <si>
    <t>Barry Kamphuis</t>
  </si>
  <si>
    <t>Gillian van Essen</t>
  </si>
  <si>
    <t>Jos Breden</t>
  </si>
  <si>
    <t>Het volgende team</t>
  </si>
  <si>
    <t>Rutger Visch</t>
  </si>
  <si>
    <t>Boet Wassink</t>
  </si>
  <si>
    <t>Aldo Kuyt</t>
  </si>
  <si>
    <t>Bas van de Haar</t>
  </si>
  <si>
    <t>Jurgen Boeve</t>
  </si>
  <si>
    <t>Arik Roelofsen</t>
  </si>
  <si>
    <t>Vincent van Emous</t>
  </si>
  <si>
    <t>Even Apeldoorn Bellen</t>
  </si>
  <si>
    <t>Jasper Verstraten</t>
  </si>
  <si>
    <t>Jacco Verstraten</t>
  </si>
  <si>
    <t>Ruben Soppe</t>
  </si>
  <si>
    <t>Siebe Wiersma</t>
  </si>
  <si>
    <t>New Ones</t>
  </si>
  <si>
    <t>Erik Ellens</t>
  </si>
  <si>
    <t>Michiel Nijpjes</t>
  </si>
  <si>
    <t>Niels Kervel</t>
  </si>
  <si>
    <t>Berry Schut</t>
  </si>
  <si>
    <t>Wijnand Pikaar</t>
  </si>
  <si>
    <t>Peter Bosch</t>
  </si>
  <si>
    <t>Bram van Heuven</t>
  </si>
  <si>
    <t>Steffen Blain</t>
  </si>
  <si>
    <t>Rinus Koetsier</t>
  </si>
  <si>
    <t>Klaas Zondergeld</t>
  </si>
  <si>
    <t>Gerbert Tiemens</t>
  </si>
  <si>
    <t>Willem van Huffelen</t>
  </si>
  <si>
    <t>Kleedkamer 1</t>
  </si>
  <si>
    <t>Kleedkamer 2</t>
  </si>
  <si>
    <t>alle dames/Meiden</t>
  </si>
  <si>
    <t>Kleedkamer 3</t>
  </si>
  <si>
    <t xml:space="preserve">Kleedkamer 4 </t>
  </si>
  <si>
    <t>Kleedkamer 5</t>
  </si>
  <si>
    <t>Kleedkamer 6</t>
  </si>
  <si>
    <t>Kleedkamer 7</t>
  </si>
  <si>
    <t>Kleedkamer 8</t>
  </si>
  <si>
    <t>Kleedkamer 9</t>
  </si>
  <si>
    <t>Kleedkamer 10</t>
  </si>
  <si>
    <t>Wedstrijd</t>
  </si>
  <si>
    <t>Totaal</t>
  </si>
  <si>
    <t>Plaats</t>
  </si>
  <si>
    <t xml:space="preserve"> Poule A</t>
  </si>
  <si>
    <t>Poule B</t>
  </si>
  <si>
    <t>W. Pannekoek Metsel- en Tegelwerk</t>
  </si>
  <si>
    <t>Wijnand Pannekoek</t>
  </si>
  <si>
    <t>Jacco Witteveen</t>
  </si>
  <si>
    <t>Jan Willem van Gortel</t>
  </si>
  <si>
    <t>De Toren</t>
  </si>
  <si>
    <t>VIOS Dames 1</t>
  </si>
  <si>
    <t>Estelle van Wijngeeren</t>
  </si>
  <si>
    <t>Nienke Gorelikow</t>
  </si>
  <si>
    <t>Nicole Bos</t>
  </si>
  <si>
    <t>Alex Kapper</t>
  </si>
  <si>
    <t>Lisette doornbos</t>
  </si>
  <si>
    <t>Myrthe Talacua</t>
  </si>
  <si>
    <t>Eva Roffel</t>
  </si>
  <si>
    <t>Inez van 't Einde</t>
  </si>
  <si>
    <t>Simone Gijsberts</t>
  </si>
  <si>
    <t>Jeffrey van Ginkel</t>
  </si>
  <si>
    <t>Suraya Tahapary</t>
  </si>
  <si>
    <t>Mandy Vogel</t>
  </si>
  <si>
    <t>Dian van Hufffelen</t>
  </si>
  <si>
    <t>Jaron Dijksterhuis</t>
  </si>
  <si>
    <t>Nick Slijmers</t>
  </si>
  <si>
    <t>Carlo Rodijk</t>
  </si>
  <si>
    <t>Mike van Os</t>
  </si>
  <si>
    <t>Marciano de Haas</t>
  </si>
  <si>
    <t>Kristiaan Bax</t>
  </si>
  <si>
    <t>Thomas Klink</t>
  </si>
  <si>
    <t>Maurits Visch</t>
  </si>
  <si>
    <t>Pieter Siwabessy</t>
  </si>
  <si>
    <t>Rommelpot toernooi 2017</t>
  </si>
  <si>
    <t>Kleedkamerindeling Zaterdag 10 juni</t>
  </si>
  <si>
    <t>Trillie united</t>
  </si>
  <si>
    <t>Jordy Biesterbos</t>
  </si>
  <si>
    <t>Joost Bosch</t>
  </si>
  <si>
    <t>Jesper Bourgonje</t>
  </si>
  <si>
    <t>Kevin Pannekoek</t>
  </si>
  <si>
    <t>Owen Sangers</t>
  </si>
  <si>
    <t>Wiljan van Westerveld</t>
  </si>
  <si>
    <t>Marijn Visser</t>
  </si>
  <si>
    <t>Twan Beumer</t>
  </si>
  <si>
    <t>Leon Kamphuis</t>
  </si>
  <si>
    <t>Robin van Ommen</t>
  </si>
  <si>
    <t>Danny van Berkel</t>
  </si>
  <si>
    <t>Thijs Jansen vd Sligte</t>
  </si>
  <si>
    <t>Jaap Schoenmaker</t>
  </si>
  <si>
    <t>Stefan Veldhuis</t>
  </si>
  <si>
    <t>Luuk van de Schepop</t>
  </si>
  <si>
    <t>Nick Roelofs</t>
  </si>
  <si>
    <t>Nick Steen</t>
  </si>
  <si>
    <t>Sven Keizer</t>
  </si>
  <si>
    <t>Niri Heering</t>
  </si>
  <si>
    <t>Rommeltoernooi Poule C</t>
  </si>
  <si>
    <t>Alle jongens pupillen kunnen zich omkleden in Villa Kakelbont</t>
  </si>
  <si>
    <t>Poule C</t>
  </si>
  <si>
    <t>Poule A</t>
  </si>
  <si>
    <t>Johan vd Wal</t>
  </si>
  <si>
    <t>Alle Ballen op DB11</t>
  </si>
  <si>
    <t>Wouter Stegeman</t>
  </si>
  <si>
    <t>Ruben de Bruin</t>
  </si>
  <si>
    <t>Ulis Talacua</t>
  </si>
  <si>
    <t>Niek Sangers</t>
  </si>
  <si>
    <t>Damian Bonnink</t>
  </si>
  <si>
    <t>Bas Romkema</t>
  </si>
  <si>
    <t>Mathijs Meijer</t>
  </si>
  <si>
    <t>Daan Kuijt</t>
  </si>
  <si>
    <t>FC Grapzuvawi</t>
  </si>
  <si>
    <t xml:space="preserve">Sanneke </t>
  </si>
  <si>
    <t>Mark van Gurp</t>
  </si>
  <si>
    <t>Jos van de Waaij</t>
  </si>
  <si>
    <t>Remco Vogel</t>
  </si>
  <si>
    <t>scheidsrechters</t>
  </si>
  <si>
    <t>Aanvang</t>
  </si>
  <si>
    <t>Eind Tijd</t>
  </si>
  <si>
    <t>Poule</t>
  </si>
  <si>
    <t>Veld</t>
  </si>
  <si>
    <t>Thuis team</t>
  </si>
  <si>
    <t>Uitteam</t>
  </si>
  <si>
    <t>Uitslag</t>
  </si>
  <si>
    <t>A</t>
  </si>
  <si>
    <t>B</t>
  </si>
  <si>
    <t>C</t>
  </si>
  <si>
    <t>1B</t>
  </si>
  <si>
    <t>2A</t>
  </si>
  <si>
    <t>2B</t>
  </si>
  <si>
    <t xml:space="preserve"> -</t>
  </si>
  <si>
    <t>Scheidsrechter</t>
  </si>
  <si>
    <t>Nr</t>
  </si>
  <si>
    <t>Verwerking</t>
  </si>
  <si>
    <t>Indien beter doelsaldo</t>
  </si>
  <si>
    <t>in Kolom O 1 in vullen</t>
  </si>
  <si>
    <t>Legia Vaassen</t>
  </si>
  <si>
    <t>Floris Menkhorst</t>
  </si>
  <si>
    <t>Koen Dijkstra</t>
  </si>
  <si>
    <t>Martijn Knol</t>
  </si>
  <si>
    <t>Lars Schutte</t>
  </si>
  <si>
    <t>Timo Ritter</t>
  </si>
  <si>
    <t>Ruben Mensink</t>
  </si>
  <si>
    <t>Niels Jorna</t>
  </si>
  <si>
    <t>Fasna City</t>
  </si>
  <si>
    <t>Robbert de Beer</t>
  </si>
  <si>
    <t>Zino westering</t>
  </si>
  <si>
    <t>Hans Dijksterhuis</t>
  </si>
  <si>
    <t>Kris Kakkerlak</t>
  </si>
  <si>
    <t>1A</t>
  </si>
  <si>
    <t>4x4 toernooi voor alle D pupillen</t>
  </si>
  <si>
    <t>Arjan Mensink &amp; Steven Kneppers</t>
  </si>
  <si>
    <t>4x4 toernooi voor alle E pupillen</t>
  </si>
  <si>
    <t>4x4 toernooi voor alle F pupillen</t>
  </si>
  <si>
    <t>Tevens is er een grote stormbaan/spingkussen voor de pupillen &amp; kan men worden geschminkt</t>
  </si>
  <si>
    <t>Rommelpot voor D/E/F pupillen</t>
  </si>
  <si>
    <t>Terror Jaapos Bieros Halos</t>
  </si>
  <si>
    <t>Julian Smit</t>
  </si>
  <si>
    <t>Tom den Besten</t>
  </si>
  <si>
    <t>Rein van Wijngeeren</t>
  </si>
  <si>
    <t>Stefano Tiemens</t>
  </si>
  <si>
    <t>Olaf Zondergeld</t>
  </si>
  <si>
    <t>Mauro Rodijk</t>
  </si>
  <si>
    <t>Daan Gorelikow</t>
  </si>
  <si>
    <t>Stijn</t>
  </si>
  <si>
    <t xml:space="preserve"> 't Vissershoedje</t>
  </si>
  <si>
    <t>Indy Rodijk</t>
  </si>
  <si>
    <t>Gerard Konijnenberg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</si>
</sst>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0"/>
      <name val="Arial"/>
      <family val="2"/>
    </font>
    <font>
      <sz val="12"/>
      <name val="Times New Roman"/>
      <family val="1"/>
    </font>
    <font>
      <b/>
      <sz val="24"/>
      <color indexed="9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4"/>
      <name val="Times New Roman"/>
      <family val="1"/>
    </font>
    <font>
      <b/>
      <sz val="20"/>
      <color indexed="9"/>
      <name val="Times New Roman"/>
      <family val="1"/>
    </font>
    <font>
      <sz val="20"/>
      <name val="Times New Roman"/>
      <family val="1"/>
    </font>
    <font>
      <b/>
      <sz val="20"/>
      <color rgb="FFFF0000"/>
      <name val="Times New Roman"/>
      <family val="1"/>
    </font>
    <font>
      <b/>
      <sz val="20"/>
      <name val="Times New Roman"/>
      <family val="1"/>
    </font>
    <font>
      <sz val="20"/>
      <color rgb="FFFF0000"/>
      <name val="Times New Roman"/>
      <family val="1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sz val="10"/>
      <color theme="0" tint="-0.3499862666707357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4" borderId="0" applyNumberFormat="0" applyBorder="0" applyAlignment="0" applyProtection="0"/>
    <xf numFmtId="0" fontId="8" fillId="7" borderId="1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3" borderId="7" applyNumberFormat="0" applyFont="0" applyAlignment="0" applyProtection="0"/>
    <xf numFmtId="0" fontId="14" fillId="3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4">
    <xf numFmtId="0" fontId="0" fillId="0" borderId="0" xfId="0"/>
    <xf numFmtId="0" fontId="24" fillId="0" borderId="0" xfId="0" applyFont="1" applyAlignment="1">
      <alignment horizontal="center"/>
    </xf>
    <xf numFmtId="0" fontId="26" fillId="0" borderId="0" xfId="37" applyFont="1"/>
    <xf numFmtId="0" fontId="24" fillId="0" borderId="0" xfId="37" applyFont="1" applyAlignment="1">
      <alignment horizontal="center"/>
    </xf>
    <xf numFmtId="0" fontId="24" fillId="0" borderId="0" xfId="37" applyFont="1"/>
    <xf numFmtId="0" fontId="27" fillId="0" borderId="0" xfId="37" applyFont="1" applyFill="1" applyBorder="1" applyAlignment="1">
      <alignment horizontal="center"/>
    </xf>
    <xf numFmtId="0" fontId="24" fillId="26" borderId="14" xfId="37" applyFont="1" applyFill="1" applyBorder="1" applyAlignment="1">
      <alignment horizontal="center"/>
    </xf>
    <xf numFmtId="0" fontId="24" fillId="26" borderId="17" xfId="37" applyFont="1" applyFill="1" applyBorder="1" applyAlignment="1">
      <alignment horizontal="center"/>
    </xf>
    <xf numFmtId="0" fontId="24" fillId="0" borderId="0" xfId="37" applyFont="1" applyBorder="1" applyAlignment="1">
      <alignment horizontal="center"/>
    </xf>
    <xf numFmtId="0" fontId="24" fillId="26" borderId="15" xfId="37" applyFont="1" applyFill="1" applyBorder="1" applyAlignment="1">
      <alignment horizontal="center"/>
    </xf>
    <xf numFmtId="0" fontId="24" fillId="26" borderId="18" xfId="37" applyFont="1" applyFill="1" applyBorder="1" applyAlignment="1">
      <alignment horizontal="center"/>
    </xf>
    <xf numFmtId="0" fontId="24" fillId="24" borderId="0" xfId="37" applyFont="1" applyFill="1" applyBorder="1" applyAlignment="1">
      <alignment horizontal="center"/>
    </xf>
    <xf numFmtId="0" fontId="24" fillId="24" borderId="0" xfId="37" applyFont="1" applyFill="1" applyAlignment="1">
      <alignment horizontal="center"/>
    </xf>
    <xf numFmtId="0" fontId="24" fillId="27" borderId="14" xfId="37" applyFont="1" applyFill="1" applyBorder="1" applyAlignment="1">
      <alignment horizontal="center"/>
    </xf>
    <xf numFmtId="0" fontId="24" fillId="27" borderId="17" xfId="37" applyFont="1" applyFill="1" applyBorder="1" applyAlignment="1">
      <alignment horizontal="center"/>
    </xf>
    <xf numFmtId="0" fontId="24" fillId="27" borderId="15" xfId="37" applyFont="1" applyFill="1" applyBorder="1" applyAlignment="1">
      <alignment horizontal="center"/>
    </xf>
    <xf numFmtId="0" fontId="24" fillId="27" borderId="18" xfId="37" applyFont="1" applyFill="1" applyBorder="1" applyAlignment="1">
      <alignment horizontal="center"/>
    </xf>
    <xf numFmtId="0" fontId="1" fillId="0" borderId="0" xfId="0" applyFont="1"/>
    <xf numFmtId="0" fontId="20" fillId="0" borderId="0" xfId="0" applyFont="1"/>
    <xf numFmtId="0" fontId="29" fillId="0" borderId="0" xfId="37" applyFont="1" applyAlignment="1">
      <alignment horizontal="center"/>
    </xf>
    <xf numFmtId="0" fontId="31" fillId="0" borderId="0" xfId="37" applyFont="1" applyAlignment="1">
      <alignment horizontal="center"/>
    </xf>
    <xf numFmtId="0" fontId="32" fillId="25" borderId="19" xfId="37" applyFont="1" applyFill="1" applyBorder="1" applyAlignment="1">
      <alignment horizontal="center"/>
    </xf>
    <xf numFmtId="0" fontId="33" fillId="0" borderId="0" xfId="37" applyFont="1" applyAlignment="1">
      <alignment horizontal="center"/>
    </xf>
    <xf numFmtId="0" fontId="30" fillId="25" borderId="19" xfId="37" applyFont="1" applyFill="1" applyBorder="1" applyAlignment="1">
      <alignment horizontal="center"/>
    </xf>
    <xf numFmtId="0" fontId="34" fillId="0" borderId="20" xfId="37" applyFont="1" applyBorder="1" applyAlignment="1">
      <alignment horizontal="center"/>
    </xf>
    <xf numFmtId="0" fontId="31" fillId="0" borderId="20" xfId="37" applyFont="1" applyBorder="1" applyAlignment="1">
      <alignment horizontal="center"/>
    </xf>
    <xf numFmtId="0" fontId="34" fillId="0" borderId="21" xfId="37" applyFont="1" applyBorder="1" applyAlignment="1">
      <alignment horizontal="center"/>
    </xf>
    <xf numFmtId="0" fontId="31" fillId="0" borderId="21" xfId="37" applyFont="1" applyBorder="1" applyAlignment="1">
      <alignment horizontal="center"/>
    </xf>
    <xf numFmtId="0" fontId="29" fillId="0" borderId="0" xfId="37" applyFont="1"/>
    <xf numFmtId="0" fontId="35" fillId="25" borderId="10" xfId="37" applyFont="1" applyFill="1" applyBorder="1" applyAlignment="1">
      <alignment horizontal="center"/>
    </xf>
    <xf numFmtId="0" fontId="35" fillId="25" borderId="13" xfId="37" applyFont="1" applyFill="1" applyBorder="1" applyAlignment="1">
      <alignment horizontal="center"/>
    </xf>
    <xf numFmtId="0" fontId="36" fillId="29" borderId="14" xfId="37" applyFont="1" applyFill="1" applyBorder="1" applyAlignment="1">
      <alignment horizontal="center"/>
    </xf>
    <xf numFmtId="0" fontId="29" fillId="29" borderId="16" xfId="37" applyFont="1" applyFill="1" applyBorder="1" applyAlignment="1">
      <alignment horizontal="center"/>
    </xf>
    <xf numFmtId="0" fontId="29" fillId="29" borderId="17" xfId="37" applyFont="1" applyFill="1" applyBorder="1" applyAlignment="1">
      <alignment horizontal="center"/>
    </xf>
    <xf numFmtId="0" fontId="29" fillId="26" borderId="16" xfId="37" applyFont="1" applyFill="1" applyBorder="1" applyAlignment="1">
      <alignment horizontal="center"/>
    </xf>
    <xf numFmtId="0" fontId="29" fillId="26" borderId="17" xfId="37" applyFont="1" applyFill="1" applyBorder="1" applyAlignment="1">
      <alignment horizontal="center"/>
    </xf>
    <xf numFmtId="0" fontId="29" fillId="26" borderId="14" xfId="37" applyFont="1" applyFill="1" applyBorder="1" applyAlignment="1">
      <alignment horizontal="center"/>
    </xf>
    <xf numFmtId="0" fontId="29" fillId="26" borderId="15" xfId="37" applyFont="1" applyFill="1" applyBorder="1" applyAlignment="1">
      <alignment horizontal="center"/>
    </xf>
    <xf numFmtId="0" fontId="29" fillId="26" borderId="12" xfId="37" applyFont="1" applyFill="1" applyBorder="1" applyAlignment="1">
      <alignment horizontal="center"/>
    </xf>
    <xf numFmtId="0" fontId="29" fillId="26" borderId="18" xfId="37" applyFont="1" applyFill="1" applyBorder="1" applyAlignment="1">
      <alignment horizontal="center"/>
    </xf>
    <xf numFmtId="0" fontId="29" fillId="27" borderId="14" xfId="37" applyFont="1" applyFill="1" applyBorder="1" applyAlignment="1">
      <alignment horizontal="center"/>
    </xf>
    <xf numFmtId="0" fontId="29" fillId="27" borderId="16" xfId="37" applyFont="1" applyFill="1" applyBorder="1" applyAlignment="1">
      <alignment horizontal="center"/>
    </xf>
    <xf numFmtId="0" fontId="29" fillId="27" borderId="17" xfId="37" applyFont="1" applyFill="1" applyBorder="1" applyAlignment="1">
      <alignment horizontal="center"/>
    </xf>
    <xf numFmtId="0" fontId="29" fillId="27" borderId="15" xfId="37" applyFont="1" applyFill="1" applyBorder="1" applyAlignment="1">
      <alignment horizontal="center"/>
    </xf>
    <xf numFmtId="0" fontId="29" fillId="27" borderId="12" xfId="37" applyFont="1" applyFill="1" applyBorder="1" applyAlignment="1">
      <alignment horizontal="center"/>
    </xf>
    <xf numFmtId="0" fontId="29" fillId="27" borderId="18" xfId="37" applyFont="1" applyFill="1" applyBorder="1" applyAlignment="1">
      <alignment horizontal="center"/>
    </xf>
    <xf numFmtId="0" fontId="24" fillId="30" borderId="14" xfId="37" applyFont="1" applyFill="1" applyBorder="1" applyAlignment="1">
      <alignment horizontal="center"/>
    </xf>
    <xf numFmtId="0" fontId="24" fillId="30" borderId="17" xfId="37" applyFont="1" applyFill="1" applyBorder="1" applyAlignment="1">
      <alignment horizontal="center"/>
    </xf>
    <xf numFmtId="0" fontId="24" fillId="30" borderId="15" xfId="37" applyFont="1" applyFill="1" applyBorder="1" applyAlignment="1">
      <alignment horizontal="center"/>
    </xf>
    <xf numFmtId="0" fontId="24" fillId="30" borderId="18" xfId="37" applyFont="1" applyFill="1" applyBorder="1" applyAlignment="1">
      <alignment horizontal="center"/>
    </xf>
    <xf numFmtId="0" fontId="28" fillId="27" borderId="17" xfId="0" applyFont="1" applyFill="1" applyBorder="1" applyAlignment="1">
      <alignment horizontal="center"/>
    </xf>
    <xf numFmtId="0" fontId="24" fillId="27" borderId="17" xfId="0" applyFont="1" applyFill="1" applyBorder="1" applyAlignment="1">
      <alignment horizontal="center" vertical="center"/>
    </xf>
    <xf numFmtId="0" fontId="24" fillId="27" borderId="17" xfId="0" applyFont="1" applyFill="1" applyBorder="1" applyAlignment="1">
      <alignment horizontal="center"/>
    </xf>
    <xf numFmtId="0" fontId="29" fillId="30" borderId="14" xfId="37" applyFont="1" applyFill="1" applyBorder="1" applyAlignment="1">
      <alignment horizontal="center"/>
    </xf>
    <xf numFmtId="0" fontId="29" fillId="30" borderId="16" xfId="37" applyFont="1" applyFill="1" applyBorder="1" applyAlignment="1">
      <alignment horizontal="center"/>
    </xf>
    <xf numFmtId="0" fontId="29" fillId="30" borderId="17" xfId="37" applyFont="1" applyFill="1" applyBorder="1" applyAlignment="1">
      <alignment horizontal="center"/>
    </xf>
    <xf numFmtId="0" fontId="29" fillId="30" borderId="15" xfId="37" applyFont="1" applyFill="1" applyBorder="1" applyAlignment="1">
      <alignment horizontal="center"/>
    </xf>
    <xf numFmtId="0" fontId="29" fillId="30" borderId="12" xfId="37" applyFont="1" applyFill="1" applyBorder="1" applyAlignment="1">
      <alignment horizontal="center"/>
    </xf>
    <xf numFmtId="0" fontId="29" fillId="30" borderId="18" xfId="37" applyFont="1" applyFill="1" applyBorder="1" applyAlignment="1">
      <alignment horizontal="center"/>
    </xf>
    <xf numFmtId="0" fontId="35" fillId="25" borderId="11" xfId="37" applyFont="1" applyFill="1" applyBorder="1" applyAlignment="1">
      <alignment horizontal="center"/>
    </xf>
    <xf numFmtId="0" fontId="22" fillId="31" borderId="10" xfId="0" applyFont="1" applyFill="1" applyBorder="1" applyAlignment="1">
      <alignment horizontal="center"/>
    </xf>
    <xf numFmtId="0" fontId="22" fillId="31" borderId="11" xfId="0" applyFont="1" applyFill="1" applyBorder="1" applyAlignment="1">
      <alignment horizontal="center"/>
    </xf>
    <xf numFmtId="20" fontId="0" fillId="26" borderId="14" xfId="0" applyNumberFormat="1" applyFill="1" applyBorder="1" applyAlignment="1">
      <alignment horizontal="center"/>
    </xf>
    <xf numFmtId="20" fontId="0" fillId="26" borderId="16" xfId="0" applyNumberFormat="1" applyFill="1" applyBorder="1" applyAlignment="1">
      <alignment horizontal="center"/>
    </xf>
    <xf numFmtId="0" fontId="0" fillId="26" borderId="16" xfId="0" applyFill="1" applyBorder="1" applyAlignment="1">
      <alignment horizontal="center"/>
    </xf>
    <xf numFmtId="20" fontId="0" fillId="27" borderId="14" xfId="0" applyNumberFormat="1" applyFill="1" applyBorder="1" applyAlignment="1">
      <alignment horizontal="center"/>
    </xf>
    <xf numFmtId="20" fontId="0" fillId="27" borderId="16" xfId="0" applyNumberFormat="1" applyFill="1" applyBorder="1" applyAlignment="1">
      <alignment horizontal="center"/>
    </xf>
    <xf numFmtId="0" fontId="0" fillId="27" borderId="16" xfId="0" applyFill="1" applyBorder="1" applyAlignment="1">
      <alignment horizontal="center"/>
    </xf>
    <xf numFmtId="20" fontId="0" fillId="30" borderId="14" xfId="0" applyNumberFormat="1" applyFill="1" applyBorder="1" applyAlignment="1">
      <alignment horizontal="center"/>
    </xf>
    <xf numFmtId="20" fontId="0" fillId="30" borderId="16" xfId="0" applyNumberFormat="1" applyFill="1" applyBorder="1" applyAlignment="1">
      <alignment horizontal="center"/>
    </xf>
    <xf numFmtId="0" fontId="0" fillId="30" borderId="16" xfId="0" applyFill="1" applyBorder="1" applyAlignment="1">
      <alignment horizontal="center"/>
    </xf>
    <xf numFmtId="20" fontId="0" fillId="30" borderId="15" xfId="0" applyNumberFormat="1" applyFill="1" applyBorder="1" applyAlignment="1">
      <alignment horizontal="center"/>
    </xf>
    <xf numFmtId="20" fontId="0" fillId="30" borderId="12" xfId="0" applyNumberFormat="1" applyFill="1" applyBorder="1" applyAlignment="1">
      <alignment horizontal="center"/>
    </xf>
    <xf numFmtId="0" fontId="0" fillId="30" borderId="12" xfId="0" applyFill="1" applyBorder="1" applyAlignment="1">
      <alignment horizontal="center"/>
    </xf>
    <xf numFmtId="0" fontId="20" fillId="26" borderId="10" xfId="0" applyFont="1" applyFill="1" applyBorder="1" applyAlignment="1">
      <alignment horizontal="center"/>
    </xf>
    <xf numFmtId="0" fontId="0" fillId="26" borderId="14" xfId="0" applyFill="1" applyBorder="1" applyAlignment="1">
      <alignment horizontal="center"/>
    </xf>
    <xf numFmtId="0" fontId="0" fillId="26" borderId="17" xfId="0" applyFill="1" applyBorder="1" applyAlignment="1">
      <alignment horizontal="center"/>
    </xf>
    <xf numFmtId="0" fontId="0" fillId="26" borderId="15" xfId="0" applyFill="1" applyBorder="1" applyAlignment="1">
      <alignment horizontal="center"/>
    </xf>
    <xf numFmtId="0" fontId="20" fillId="30" borderId="13" xfId="0" applyFont="1" applyFill="1" applyBorder="1" applyAlignment="1">
      <alignment horizontal="center"/>
    </xf>
    <xf numFmtId="0" fontId="0" fillId="30" borderId="17" xfId="0" applyFill="1" applyBorder="1" applyAlignment="1">
      <alignment horizontal="center"/>
    </xf>
    <xf numFmtId="0" fontId="0" fillId="30" borderId="18" xfId="0" applyFill="1" applyBorder="1" applyAlignment="1">
      <alignment horizontal="center"/>
    </xf>
    <xf numFmtId="0" fontId="20" fillId="27" borderId="11" xfId="0" applyFont="1" applyFill="1" applyBorder="1" applyAlignment="1">
      <alignment horizontal="center"/>
    </xf>
    <xf numFmtId="0" fontId="0" fillId="27" borderId="12" xfId="0" applyFill="1" applyBorder="1" applyAlignment="1">
      <alignment horizontal="center"/>
    </xf>
    <xf numFmtId="0" fontId="20" fillId="30" borderId="11" xfId="0" applyFont="1" applyFill="1" applyBorder="1" applyAlignment="1">
      <alignment horizontal="center"/>
    </xf>
    <xf numFmtId="1" fontId="29" fillId="0" borderId="0" xfId="37" applyNumberFormat="1" applyFont="1" applyAlignment="1">
      <alignment horizontal="center"/>
    </xf>
    <xf numFmtId="1" fontId="29" fillId="0" borderId="0" xfId="37" applyNumberFormat="1" applyFont="1"/>
    <xf numFmtId="20" fontId="37" fillId="0" borderId="0" xfId="0" applyNumberFormat="1" applyFont="1"/>
    <xf numFmtId="0" fontId="1" fillId="26" borderId="16" xfId="0" applyFont="1" applyFill="1" applyBorder="1" applyAlignment="1">
      <alignment horizontal="center"/>
    </xf>
    <xf numFmtId="0" fontId="1" fillId="27" borderId="16" xfId="0" applyFont="1" applyFill="1" applyBorder="1" applyAlignment="1">
      <alignment horizontal="center"/>
    </xf>
    <xf numFmtId="0" fontId="0" fillId="27" borderId="17" xfId="0" applyFill="1" applyBorder="1" applyAlignment="1">
      <alignment horizontal="center"/>
    </xf>
    <xf numFmtId="0" fontId="1" fillId="30" borderId="16" xfId="0" applyFont="1" applyFill="1" applyBorder="1" applyAlignment="1">
      <alignment horizontal="center"/>
    </xf>
    <xf numFmtId="20" fontId="0" fillId="0" borderId="16" xfId="0" applyNumberFormat="1" applyBorder="1"/>
    <xf numFmtId="0" fontId="0" fillId="0" borderId="16" xfId="0" applyBorder="1"/>
    <xf numFmtId="0" fontId="0" fillId="30" borderId="16" xfId="0" applyFont="1" applyFill="1" applyBorder="1" applyAlignment="1">
      <alignment horizontal="center"/>
    </xf>
    <xf numFmtId="0" fontId="1" fillId="0" borderId="16" xfId="0" applyFont="1" applyBorder="1"/>
    <xf numFmtId="20" fontId="0" fillId="0" borderId="14" xfId="0" applyNumberFormat="1" applyBorder="1"/>
    <xf numFmtId="0" fontId="0" fillId="0" borderId="17" xfId="0" applyBorder="1"/>
    <xf numFmtId="0" fontId="1" fillId="30" borderId="16" xfId="0" applyFont="1" applyFill="1" applyBorder="1" applyAlignment="1">
      <alignment horizontal="center"/>
    </xf>
    <xf numFmtId="0" fontId="24" fillId="0" borderId="0" xfId="37" applyFont="1" applyFill="1" applyBorder="1" applyAlignment="1">
      <alignment horizontal="center"/>
    </xf>
    <xf numFmtId="0" fontId="0" fillId="31" borderId="16" xfId="0" applyFill="1" applyBorder="1" applyAlignment="1">
      <alignment horizontal="center"/>
    </xf>
    <xf numFmtId="0" fontId="0" fillId="31" borderId="17" xfId="0" applyFill="1" applyBorder="1" applyAlignment="1">
      <alignment horizontal="center"/>
    </xf>
    <xf numFmtId="0" fontId="1" fillId="31" borderId="16" xfId="0" applyFont="1" applyFill="1" applyBorder="1" applyAlignment="1">
      <alignment horizontal="center"/>
    </xf>
    <xf numFmtId="0" fontId="0" fillId="31" borderId="12" xfId="0" applyFill="1" applyBorder="1" applyAlignment="1">
      <alignment horizontal="center"/>
    </xf>
    <xf numFmtId="0" fontId="1" fillId="31" borderId="12" xfId="0" applyFont="1" applyFill="1" applyBorder="1" applyAlignment="1">
      <alignment horizontal="center"/>
    </xf>
    <xf numFmtId="0" fontId="0" fillId="31" borderId="18" xfId="0" applyFill="1" applyBorder="1" applyAlignment="1">
      <alignment horizontal="center"/>
    </xf>
    <xf numFmtId="0" fontId="25" fillId="25" borderId="0" xfId="37" applyFont="1" applyFill="1" applyAlignment="1">
      <alignment horizontal="center" vertical="center"/>
    </xf>
    <xf numFmtId="0" fontId="27" fillId="30" borderId="10" xfId="37" applyFont="1" applyFill="1" applyBorder="1" applyAlignment="1">
      <alignment horizontal="center"/>
    </xf>
    <xf numFmtId="0" fontId="27" fillId="30" borderId="13" xfId="37" applyFont="1" applyFill="1" applyBorder="1" applyAlignment="1">
      <alignment horizontal="center"/>
    </xf>
    <xf numFmtId="0" fontId="27" fillId="0" borderId="0" xfId="37" applyFont="1" applyFill="1" applyBorder="1" applyAlignment="1">
      <alignment horizontal="center"/>
    </xf>
    <xf numFmtId="0" fontId="27" fillId="26" borderId="10" xfId="37" applyFont="1" applyFill="1" applyBorder="1" applyAlignment="1">
      <alignment horizontal="center"/>
    </xf>
    <xf numFmtId="0" fontId="27" fillId="26" borderId="13" xfId="37" applyFont="1" applyFill="1" applyBorder="1" applyAlignment="1">
      <alignment horizontal="center"/>
    </xf>
    <xf numFmtId="0" fontId="27" fillId="27" borderId="10" xfId="37" applyFont="1" applyFill="1" applyBorder="1" applyAlignment="1">
      <alignment horizontal="center"/>
    </xf>
    <xf numFmtId="0" fontId="27" fillId="27" borderId="13" xfId="37" applyFont="1" applyFill="1" applyBorder="1" applyAlignment="1">
      <alignment horizontal="center"/>
    </xf>
    <xf numFmtId="0" fontId="27" fillId="26" borderId="10" xfId="37" quotePrefix="1" applyFont="1" applyFill="1" applyBorder="1" applyAlignment="1">
      <alignment horizontal="center"/>
    </xf>
    <xf numFmtId="0" fontId="27" fillId="27" borderId="10" xfId="37" applyFont="1" applyFill="1" applyBorder="1" applyAlignment="1">
      <alignment horizontal="center" wrapText="1"/>
    </xf>
    <xf numFmtId="0" fontId="1" fillId="30" borderId="16" xfId="0" applyFont="1" applyFill="1" applyBorder="1" applyAlignment="1">
      <alignment horizontal="center"/>
    </xf>
    <xf numFmtId="0" fontId="1" fillId="32" borderId="15" xfId="0" applyFont="1" applyFill="1" applyBorder="1" applyAlignment="1">
      <alignment horizontal="center"/>
    </xf>
    <xf numFmtId="0" fontId="1" fillId="32" borderId="12" xfId="0" applyFont="1" applyFill="1" applyBorder="1" applyAlignment="1">
      <alignment horizontal="center"/>
    </xf>
    <xf numFmtId="0" fontId="1" fillId="32" borderId="18" xfId="0" applyFont="1" applyFill="1" applyBorder="1" applyAlignment="1">
      <alignment horizontal="center"/>
    </xf>
    <xf numFmtId="0" fontId="21" fillId="31" borderId="10" xfId="0" applyFont="1" applyFill="1" applyBorder="1" applyAlignment="1">
      <alignment horizontal="center"/>
    </xf>
    <xf numFmtId="0" fontId="21" fillId="31" borderId="11" xfId="0" applyFont="1" applyFill="1" applyBorder="1" applyAlignment="1">
      <alignment horizontal="center"/>
    </xf>
    <xf numFmtId="0" fontId="21" fillId="31" borderId="13" xfId="0" applyFont="1" applyFill="1" applyBorder="1" applyAlignment="1">
      <alignment horizontal="center"/>
    </xf>
    <xf numFmtId="0" fontId="22" fillId="31" borderId="11" xfId="0" applyFont="1" applyFill="1" applyBorder="1" applyAlignment="1">
      <alignment horizontal="center"/>
    </xf>
    <xf numFmtId="0" fontId="22" fillId="31" borderId="13" xfId="0" applyFont="1" applyFill="1" applyBorder="1" applyAlignment="1">
      <alignment horizontal="center"/>
    </xf>
    <xf numFmtId="0" fontId="20" fillId="26" borderId="11" xfId="0" applyFont="1" applyFill="1" applyBorder="1" applyAlignment="1">
      <alignment horizontal="center"/>
    </xf>
    <xf numFmtId="0" fontId="0" fillId="26" borderId="16" xfId="0" applyFill="1" applyBorder="1" applyAlignment="1">
      <alignment horizontal="center"/>
    </xf>
    <xf numFmtId="0" fontId="0" fillId="26" borderId="16" xfId="0" applyFill="1" applyBorder="1" applyAlignment="1">
      <alignment horizontal="center" shrinkToFit="1"/>
    </xf>
    <xf numFmtId="0" fontId="0" fillId="26" borderId="12" xfId="0" applyFill="1" applyBorder="1" applyAlignment="1">
      <alignment horizontal="center"/>
    </xf>
    <xf numFmtId="0" fontId="35" fillId="25" borderId="11" xfId="37" applyFont="1" applyFill="1" applyBorder="1" applyAlignment="1">
      <alignment horizontal="center"/>
    </xf>
    <xf numFmtId="0" fontId="30" fillId="25" borderId="0" xfId="37" applyFont="1" applyFill="1" applyAlignment="1">
      <alignment horizontal="center"/>
    </xf>
    <xf numFmtId="0" fontId="33" fillId="28" borderId="22" xfId="37" applyFont="1" applyFill="1" applyBorder="1" applyAlignment="1">
      <alignment horizontal="center"/>
    </xf>
    <xf numFmtId="0" fontId="33" fillId="28" borderId="23" xfId="37" applyFont="1" applyFill="1" applyBorder="1" applyAlignment="1">
      <alignment horizontal="center"/>
    </xf>
    <xf numFmtId="0" fontId="33" fillId="28" borderId="24" xfId="37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Standaard 2" xfId="37"/>
    <cellStyle name="Standaard 6" xfId="38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colors>
    <mruColors>
      <color rgb="FF33CC33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0</xdr:row>
      <xdr:rowOff>152400</xdr:rowOff>
    </xdr:from>
    <xdr:to>
      <xdr:col>10</xdr:col>
      <xdr:colOff>733425</xdr:colOff>
      <xdr:row>0</xdr:row>
      <xdr:rowOff>1457325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152400"/>
          <a:ext cx="860107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47625</xdr:rowOff>
    </xdr:from>
    <xdr:to>
      <xdr:col>9</xdr:col>
      <xdr:colOff>85725</xdr:colOff>
      <xdr:row>0</xdr:row>
      <xdr:rowOff>1476375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47625"/>
          <a:ext cx="8543924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133350</xdr:rowOff>
    </xdr:from>
    <xdr:to>
      <xdr:col>7</xdr:col>
      <xdr:colOff>485775</xdr:colOff>
      <xdr:row>0</xdr:row>
      <xdr:rowOff>1304925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350"/>
          <a:ext cx="6648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238125</xdr:rowOff>
    </xdr:from>
    <xdr:to>
      <xdr:col>2</xdr:col>
      <xdr:colOff>2971800</xdr:colOff>
      <xdr:row>0</xdr:row>
      <xdr:rowOff>1390650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38125"/>
          <a:ext cx="73056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6</xdr:row>
      <xdr:rowOff>142875</xdr:rowOff>
    </xdr:from>
    <xdr:to>
      <xdr:col>8</xdr:col>
      <xdr:colOff>371475</xdr:colOff>
      <xdr:row>13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14425"/>
          <a:ext cx="50196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371476</xdr:colOff>
      <xdr:row>6</xdr:row>
      <xdr:rowOff>142876</xdr:rowOff>
    </xdr:from>
    <xdr:ext cx="4876799" cy="1038224"/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1114426"/>
          <a:ext cx="48767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371476</xdr:colOff>
      <xdr:row>65</xdr:row>
      <xdr:rowOff>142876</xdr:rowOff>
    </xdr:from>
    <xdr:ext cx="4876799" cy="885824"/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10668001"/>
          <a:ext cx="4876799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371476</xdr:colOff>
      <xdr:row>65</xdr:row>
      <xdr:rowOff>142875</xdr:rowOff>
    </xdr:from>
    <xdr:ext cx="4876799" cy="942975"/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10668000"/>
          <a:ext cx="4876799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opLeftCell="A3" workbookViewId="0">
      <selection activeCell="J73" sqref="J73"/>
    </sheetView>
  </sheetViews>
  <sheetFormatPr defaultRowHeight="15.75" x14ac:dyDescent="0.25"/>
  <cols>
    <col min="1" max="1" width="3" style="3" customWidth="1"/>
    <col min="2" max="2" width="25.28515625" style="3" bestFit="1" customWidth="1"/>
    <col min="3" max="3" width="3.28515625" style="3" customWidth="1"/>
    <col min="4" max="4" width="3.28515625" style="3" bestFit="1" customWidth="1"/>
    <col min="5" max="5" width="31.28515625" style="3" customWidth="1"/>
    <col min="6" max="6" width="2.5703125" style="3" customWidth="1"/>
    <col min="7" max="7" width="3.28515625" style="3" bestFit="1" customWidth="1"/>
    <col min="8" max="8" width="34" style="3" customWidth="1"/>
    <col min="9" max="9" width="6" style="4" customWidth="1"/>
    <col min="10" max="10" width="11.5703125" style="4" customWidth="1"/>
    <col min="11" max="11" width="17.5703125" style="4" customWidth="1"/>
    <col min="12" max="16384" width="9.140625" style="4"/>
  </cols>
  <sheetData>
    <row r="1" spans="1:11" s="1" customFormat="1" ht="124.5" customHeight="1" x14ac:dyDescent="0.25"/>
    <row r="2" spans="1:11" s="2" customFormat="1" ht="30.75" x14ac:dyDescent="0.45">
      <c r="A2" s="105" t="s">
        <v>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6.5" thickBot="1" x14ac:dyDescent="0.3"/>
    <row r="4" spans="1:11" ht="15.75" customHeight="1" x14ac:dyDescent="0.25">
      <c r="A4" s="113" t="s">
        <v>224</v>
      </c>
      <c r="B4" s="110"/>
      <c r="C4" s="5"/>
      <c r="D4" s="109" t="s">
        <v>203</v>
      </c>
      <c r="E4" s="110"/>
      <c r="G4" s="109" t="s">
        <v>161</v>
      </c>
      <c r="H4" s="110"/>
      <c r="J4" s="109" t="s">
        <v>195</v>
      </c>
      <c r="K4" s="110"/>
    </row>
    <row r="5" spans="1:11" x14ac:dyDescent="0.25">
      <c r="A5" s="6">
        <v>1</v>
      </c>
      <c r="B5" s="7" t="s">
        <v>216</v>
      </c>
      <c r="C5" s="8"/>
      <c r="D5" s="6">
        <v>1</v>
      </c>
      <c r="E5" s="7" t="s">
        <v>204</v>
      </c>
      <c r="G5" s="6">
        <v>1</v>
      </c>
      <c r="H5" s="7" t="s">
        <v>162</v>
      </c>
      <c r="J5" s="6">
        <v>1</v>
      </c>
      <c r="K5" s="7" t="s">
        <v>174</v>
      </c>
    </row>
    <row r="6" spans="1:11" x14ac:dyDescent="0.25">
      <c r="A6" s="6">
        <v>2</v>
      </c>
      <c r="B6" s="7" t="s">
        <v>217</v>
      </c>
      <c r="C6" s="8"/>
      <c r="D6" s="6">
        <v>2</v>
      </c>
      <c r="E6" s="7" t="s">
        <v>8</v>
      </c>
      <c r="G6" s="6">
        <v>2</v>
      </c>
      <c r="H6" s="7" t="s">
        <v>163</v>
      </c>
      <c r="J6" s="6">
        <v>2</v>
      </c>
      <c r="K6" s="7" t="s">
        <v>196</v>
      </c>
    </row>
    <row r="7" spans="1:11" x14ac:dyDescent="0.25">
      <c r="A7" s="6">
        <v>3</v>
      </c>
      <c r="B7" s="7" t="s">
        <v>218</v>
      </c>
      <c r="C7" s="8"/>
      <c r="D7" s="6">
        <v>3</v>
      </c>
      <c r="E7" s="7" t="s">
        <v>8</v>
      </c>
      <c r="G7" s="6">
        <v>3</v>
      </c>
      <c r="H7" s="7" t="s">
        <v>164</v>
      </c>
      <c r="J7" s="6">
        <v>3</v>
      </c>
      <c r="K7" s="7" t="s">
        <v>197</v>
      </c>
    </row>
    <row r="8" spans="1:11" x14ac:dyDescent="0.25">
      <c r="A8" s="6">
        <v>4</v>
      </c>
      <c r="B8" s="7" t="s">
        <v>222</v>
      </c>
      <c r="C8" s="8"/>
      <c r="D8" s="6">
        <v>4</v>
      </c>
      <c r="E8" s="7" t="s">
        <v>8</v>
      </c>
      <c r="G8" s="6">
        <v>4</v>
      </c>
      <c r="H8" s="7" t="s">
        <v>165</v>
      </c>
      <c r="J8" s="6">
        <v>4</v>
      </c>
      <c r="K8" s="7" t="s">
        <v>198</v>
      </c>
    </row>
    <row r="9" spans="1:11" x14ac:dyDescent="0.25">
      <c r="A9" s="6">
        <v>5</v>
      </c>
      <c r="B9" s="7" t="s">
        <v>221</v>
      </c>
      <c r="C9" s="8"/>
      <c r="D9" s="6">
        <v>5</v>
      </c>
      <c r="E9" s="7" t="s">
        <v>8</v>
      </c>
      <c r="G9" s="6">
        <v>5</v>
      </c>
      <c r="H9" s="7" t="s">
        <v>166</v>
      </c>
      <c r="J9" s="6">
        <v>5</v>
      </c>
      <c r="K9" s="7" t="s">
        <v>199</v>
      </c>
    </row>
    <row r="10" spans="1:11" x14ac:dyDescent="0.25">
      <c r="A10" s="6">
        <v>6</v>
      </c>
      <c r="B10" s="7" t="s">
        <v>223</v>
      </c>
      <c r="C10" s="8"/>
      <c r="D10" s="6">
        <v>6</v>
      </c>
      <c r="E10" s="7" t="s">
        <v>8</v>
      </c>
      <c r="G10" s="6">
        <v>6</v>
      </c>
      <c r="H10" s="7" t="s">
        <v>167</v>
      </c>
      <c r="J10" s="6">
        <v>6</v>
      </c>
      <c r="K10" s="7" t="s">
        <v>200</v>
      </c>
    </row>
    <row r="11" spans="1:11" x14ac:dyDescent="0.25">
      <c r="A11" s="6">
        <v>7</v>
      </c>
      <c r="B11" s="7" t="s">
        <v>219</v>
      </c>
      <c r="C11" s="8"/>
      <c r="D11" s="6">
        <v>7</v>
      </c>
      <c r="E11" s="7" t="s">
        <v>8</v>
      </c>
      <c r="G11" s="6">
        <v>7</v>
      </c>
      <c r="H11" s="7" t="s">
        <v>168</v>
      </c>
      <c r="J11" s="6">
        <v>7</v>
      </c>
      <c r="K11" s="7" t="s">
        <v>201</v>
      </c>
    </row>
    <row r="12" spans="1:11" x14ac:dyDescent="0.25">
      <c r="A12" s="6">
        <v>8</v>
      </c>
      <c r="B12" s="7" t="s">
        <v>220</v>
      </c>
      <c r="C12" s="8"/>
      <c r="D12" s="6">
        <v>8</v>
      </c>
      <c r="E12" s="7" t="s">
        <v>8</v>
      </c>
      <c r="G12" s="6">
        <v>8</v>
      </c>
      <c r="H12" s="7" t="s">
        <v>169</v>
      </c>
      <c r="J12" s="6">
        <v>8</v>
      </c>
      <c r="K12" s="7" t="s">
        <v>205</v>
      </c>
    </row>
    <row r="13" spans="1:11" ht="16.5" thickBot="1" x14ac:dyDescent="0.3">
      <c r="A13" s="9">
        <v>9</v>
      </c>
      <c r="B13" s="10"/>
      <c r="C13" s="8"/>
      <c r="D13" s="9">
        <v>9</v>
      </c>
      <c r="E13" s="10" t="s">
        <v>8</v>
      </c>
      <c r="G13" s="9">
        <v>9</v>
      </c>
      <c r="H13" s="10"/>
      <c r="J13" s="9">
        <v>9</v>
      </c>
      <c r="K13" s="10" t="s">
        <v>202</v>
      </c>
    </row>
    <row r="14" spans="1:11" x14ac:dyDescent="0.25">
      <c r="A14" s="11"/>
      <c r="B14" s="11"/>
      <c r="C14" s="11"/>
      <c r="D14" s="11"/>
      <c r="E14" s="11"/>
      <c r="F14" s="12"/>
      <c r="G14" s="11"/>
      <c r="H14" s="11"/>
    </row>
    <row r="15" spans="1:11" ht="16.5" thickBot="1" x14ac:dyDescent="0.3">
      <c r="A15" s="8"/>
      <c r="B15" s="8"/>
      <c r="C15" s="8"/>
      <c r="D15" s="8"/>
      <c r="E15" s="8"/>
      <c r="G15" s="8"/>
      <c r="H15" s="8"/>
    </row>
    <row r="16" spans="1:11" ht="15.75" customHeight="1" x14ac:dyDescent="0.25">
      <c r="A16" s="109" t="s">
        <v>111</v>
      </c>
      <c r="B16" s="110"/>
      <c r="D16" s="109" t="s">
        <v>215</v>
      </c>
      <c r="E16" s="110"/>
      <c r="F16" s="5"/>
      <c r="G16" s="109" t="s">
        <v>136</v>
      </c>
      <c r="H16" s="110"/>
    </row>
    <row r="17" spans="1:11" x14ac:dyDescent="0.25">
      <c r="A17" s="6">
        <v>1</v>
      </c>
      <c r="B17" s="7" t="s">
        <v>112</v>
      </c>
      <c r="D17" s="6">
        <v>1</v>
      </c>
      <c r="E17" s="7" t="s">
        <v>147</v>
      </c>
      <c r="F17" s="8"/>
      <c r="G17" s="6">
        <v>1</v>
      </c>
      <c r="H17" s="7" t="s">
        <v>137</v>
      </c>
    </row>
    <row r="18" spans="1:11" x14ac:dyDescent="0.25">
      <c r="A18" s="6">
        <v>2</v>
      </c>
      <c r="B18" s="7" t="s">
        <v>113</v>
      </c>
      <c r="D18" s="6">
        <v>2</v>
      </c>
      <c r="E18" s="7" t="s">
        <v>148</v>
      </c>
      <c r="F18" s="8"/>
      <c r="G18" s="6">
        <v>2</v>
      </c>
      <c r="H18" s="7" t="s">
        <v>138</v>
      </c>
    </row>
    <row r="19" spans="1:11" x14ac:dyDescent="0.25">
      <c r="A19" s="6">
        <v>3</v>
      </c>
      <c r="B19" s="7" t="s">
        <v>114</v>
      </c>
      <c r="D19" s="6">
        <v>3</v>
      </c>
      <c r="E19" s="7" t="s">
        <v>149</v>
      </c>
      <c r="F19" s="8"/>
      <c r="G19" s="6">
        <v>3</v>
      </c>
      <c r="H19" s="7" t="s">
        <v>139</v>
      </c>
    </row>
    <row r="20" spans="1:11" x14ac:dyDescent="0.25">
      <c r="A20" s="6">
        <v>4</v>
      </c>
      <c r="B20" s="7" t="s">
        <v>115</v>
      </c>
      <c r="D20" s="6">
        <v>4</v>
      </c>
      <c r="E20" s="7" t="s">
        <v>150</v>
      </c>
      <c r="F20" s="8"/>
      <c r="G20" s="6">
        <v>4</v>
      </c>
      <c r="H20" s="7" t="s">
        <v>140</v>
      </c>
    </row>
    <row r="21" spans="1:11" x14ac:dyDescent="0.25">
      <c r="A21" s="6">
        <v>5</v>
      </c>
      <c r="B21" s="7" t="s">
        <v>116</v>
      </c>
      <c r="D21" s="6">
        <v>5</v>
      </c>
      <c r="E21" s="7" t="s">
        <v>151</v>
      </c>
      <c r="F21" s="8"/>
      <c r="G21" s="6">
        <v>5</v>
      </c>
      <c r="H21" s="7" t="s">
        <v>141</v>
      </c>
    </row>
    <row r="22" spans="1:11" x14ac:dyDescent="0.25">
      <c r="A22" s="6">
        <v>6</v>
      </c>
      <c r="B22" s="7" t="s">
        <v>117</v>
      </c>
      <c r="D22" s="6">
        <v>6</v>
      </c>
      <c r="E22" s="7" t="s">
        <v>152</v>
      </c>
      <c r="F22" s="8"/>
      <c r="G22" s="6">
        <v>6</v>
      </c>
      <c r="H22" s="7" t="s">
        <v>142</v>
      </c>
    </row>
    <row r="23" spans="1:11" x14ac:dyDescent="0.25">
      <c r="A23" s="6">
        <v>7</v>
      </c>
      <c r="B23" s="7" t="s">
        <v>118</v>
      </c>
      <c r="D23" s="6">
        <v>7</v>
      </c>
      <c r="E23" s="7" t="s">
        <v>153</v>
      </c>
      <c r="F23" s="8"/>
      <c r="G23" s="6">
        <v>7</v>
      </c>
      <c r="H23" s="7" t="s">
        <v>143</v>
      </c>
    </row>
    <row r="24" spans="1:11" x14ac:dyDescent="0.25">
      <c r="A24" s="6">
        <v>8</v>
      </c>
      <c r="B24" s="7" t="s">
        <v>119</v>
      </c>
      <c r="D24" s="6">
        <v>8</v>
      </c>
      <c r="E24" s="7" t="s">
        <v>154</v>
      </c>
      <c r="F24" s="8"/>
      <c r="G24" s="6">
        <v>8</v>
      </c>
      <c r="H24" s="7" t="s">
        <v>144</v>
      </c>
    </row>
    <row r="25" spans="1:11" x14ac:dyDescent="0.25">
      <c r="A25" s="6">
        <v>9</v>
      </c>
      <c r="B25" s="7" t="s">
        <v>120</v>
      </c>
      <c r="D25" s="6">
        <v>9</v>
      </c>
      <c r="E25" s="7" t="s">
        <v>155</v>
      </c>
      <c r="F25" s="8"/>
      <c r="G25" s="6">
        <v>9</v>
      </c>
      <c r="H25" s="7" t="s">
        <v>145</v>
      </c>
    </row>
    <row r="26" spans="1:11" x14ac:dyDescent="0.25">
      <c r="A26" s="6">
        <v>10</v>
      </c>
      <c r="B26" s="7" t="s">
        <v>121</v>
      </c>
      <c r="D26" s="6">
        <v>10</v>
      </c>
      <c r="E26" s="7"/>
      <c r="F26" s="8"/>
      <c r="G26" s="6">
        <v>10</v>
      </c>
      <c r="H26" s="7" t="s">
        <v>146</v>
      </c>
    </row>
    <row r="27" spans="1:11" x14ac:dyDescent="0.25">
      <c r="A27" s="6">
        <v>11</v>
      </c>
      <c r="B27" s="7" t="s">
        <v>122</v>
      </c>
      <c r="D27" s="6">
        <v>11</v>
      </c>
      <c r="E27" s="7"/>
      <c r="G27" s="6">
        <v>11</v>
      </c>
      <c r="H27" s="7"/>
    </row>
    <row r="28" spans="1:11" x14ac:dyDescent="0.25">
      <c r="A28" s="6">
        <v>12</v>
      </c>
      <c r="B28" s="7" t="s">
        <v>123</v>
      </c>
      <c r="D28" s="6">
        <v>12</v>
      </c>
      <c r="E28" s="7"/>
      <c r="G28" s="6">
        <v>12</v>
      </c>
      <c r="H28" s="7"/>
    </row>
    <row r="29" spans="1:11" ht="16.5" thickBot="1" x14ac:dyDescent="0.3">
      <c r="A29" s="9">
        <v>13</v>
      </c>
      <c r="B29" s="10" t="s">
        <v>124</v>
      </c>
      <c r="D29" s="9">
        <v>13</v>
      </c>
      <c r="E29" s="10"/>
      <c r="G29" s="9">
        <v>13</v>
      </c>
      <c r="H29" s="10"/>
    </row>
    <row r="32" spans="1:11" s="2" customFormat="1" ht="30.75" x14ac:dyDescent="0.45">
      <c r="A32" s="105" t="s">
        <v>23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</row>
    <row r="33" spans="1:11" ht="16.5" thickBot="1" x14ac:dyDescent="0.3">
      <c r="A33" s="8"/>
      <c r="B33" s="8"/>
      <c r="C33" s="8"/>
      <c r="D33" s="8"/>
      <c r="E33" s="8"/>
      <c r="G33" s="8"/>
      <c r="H33" s="8"/>
    </row>
    <row r="34" spans="1:11" x14ac:dyDescent="0.25">
      <c r="A34" s="111" t="s">
        <v>24</v>
      </c>
      <c r="B34" s="112"/>
      <c r="D34" s="111" t="s">
        <v>54</v>
      </c>
      <c r="E34" s="112"/>
      <c r="F34" s="5"/>
      <c r="G34" s="114" t="s">
        <v>34</v>
      </c>
      <c r="H34" s="112"/>
      <c r="J34" s="111" t="s">
        <v>64</v>
      </c>
      <c r="K34" s="112"/>
    </row>
    <row r="35" spans="1:11" x14ac:dyDescent="0.25">
      <c r="A35" s="13">
        <v>1</v>
      </c>
      <c r="B35" s="50" t="s">
        <v>27</v>
      </c>
      <c r="D35" s="13">
        <v>1</v>
      </c>
      <c r="E35" s="14" t="s">
        <v>55</v>
      </c>
      <c r="F35" s="8"/>
      <c r="G35" s="13">
        <v>1</v>
      </c>
      <c r="H35" s="51" t="s">
        <v>35</v>
      </c>
      <c r="J35" s="13">
        <v>1</v>
      </c>
      <c r="K35" s="14" t="s">
        <v>65</v>
      </c>
    </row>
    <row r="36" spans="1:11" x14ac:dyDescent="0.25">
      <c r="A36" s="13">
        <v>2</v>
      </c>
      <c r="B36" s="14" t="s">
        <v>8</v>
      </c>
      <c r="D36" s="13">
        <v>2</v>
      </c>
      <c r="E36" s="14" t="s">
        <v>56</v>
      </c>
      <c r="F36" s="8"/>
      <c r="G36" s="13">
        <v>2</v>
      </c>
      <c r="H36" s="51" t="s">
        <v>36</v>
      </c>
      <c r="J36" s="13">
        <v>2</v>
      </c>
      <c r="K36" s="14" t="s">
        <v>13</v>
      </c>
    </row>
    <row r="37" spans="1:11" x14ac:dyDescent="0.25">
      <c r="A37" s="13">
        <v>3</v>
      </c>
      <c r="B37" s="14" t="s">
        <v>8</v>
      </c>
      <c r="D37" s="13">
        <v>3</v>
      </c>
      <c r="E37" s="14" t="s">
        <v>57</v>
      </c>
      <c r="F37" s="8"/>
      <c r="G37" s="13">
        <v>3</v>
      </c>
      <c r="H37" s="51" t="s">
        <v>37</v>
      </c>
      <c r="J37" s="13">
        <v>3</v>
      </c>
      <c r="K37" s="14" t="s">
        <v>66</v>
      </c>
    </row>
    <row r="38" spans="1:11" x14ac:dyDescent="0.25">
      <c r="A38" s="13">
        <v>4</v>
      </c>
      <c r="B38" s="14" t="s">
        <v>8</v>
      </c>
      <c r="D38" s="13">
        <v>4</v>
      </c>
      <c r="E38" s="14" t="s">
        <v>58</v>
      </c>
      <c r="F38" s="8"/>
      <c r="G38" s="13">
        <v>4</v>
      </c>
      <c r="H38" s="51" t="s">
        <v>38</v>
      </c>
      <c r="J38" s="13">
        <v>4</v>
      </c>
      <c r="K38" s="14" t="s">
        <v>67</v>
      </c>
    </row>
    <row r="39" spans="1:11" x14ac:dyDescent="0.25">
      <c r="A39" s="13">
        <v>5</v>
      </c>
      <c r="B39" s="14" t="s">
        <v>8</v>
      </c>
      <c r="D39" s="13">
        <v>5</v>
      </c>
      <c r="E39" s="14" t="s">
        <v>59</v>
      </c>
      <c r="F39" s="8"/>
      <c r="G39" s="13">
        <v>5</v>
      </c>
      <c r="H39" s="51" t="s">
        <v>49</v>
      </c>
      <c r="J39" s="13">
        <v>5</v>
      </c>
      <c r="K39" s="14" t="s">
        <v>68</v>
      </c>
    </row>
    <row r="40" spans="1:11" x14ac:dyDescent="0.25">
      <c r="A40" s="13">
        <v>6</v>
      </c>
      <c r="B40" s="14" t="s">
        <v>8</v>
      </c>
      <c r="D40" s="13">
        <v>6</v>
      </c>
      <c r="E40" s="14" t="s">
        <v>60</v>
      </c>
      <c r="F40" s="8"/>
      <c r="G40" s="13">
        <v>6</v>
      </c>
      <c r="H40" s="51" t="s">
        <v>39</v>
      </c>
      <c r="J40" s="13">
        <v>6</v>
      </c>
      <c r="K40" s="14" t="s">
        <v>69</v>
      </c>
    </row>
    <row r="41" spans="1:11" x14ac:dyDescent="0.25">
      <c r="A41" s="13">
        <v>7</v>
      </c>
      <c r="B41" s="14" t="s">
        <v>8</v>
      </c>
      <c r="D41" s="13">
        <v>7</v>
      </c>
      <c r="E41" s="14" t="s">
        <v>61</v>
      </c>
      <c r="F41" s="8"/>
      <c r="G41" s="13">
        <v>7</v>
      </c>
      <c r="H41" s="51" t="s">
        <v>40</v>
      </c>
      <c r="J41" s="13">
        <v>7</v>
      </c>
      <c r="K41" s="14" t="s">
        <v>70</v>
      </c>
    </row>
    <row r="42" spans="1:11" x14ac:dyDescent="0.25">
      <c r="A42" s="13">
        <v>8</v>
      </c>
      <c r="B42" s="14" t="s">
        <v>8</v>
      </c>
      <c r="D42" s="13">
        <v>8</v>
      </c>
      <c r="E42" s="14" t="s">
        <v>62</v>
      </c>
      <c r="F42" s="8"/>
      <c r="G42" s="13">
        <v>8</v>
      </c>
      <c r="H42" s="51" t="s">
        <v>41</v>
      </c>
      <c r="J42" s="13">
        <v>8</v>
      </c>
      <c r="K42" s="14" t="s">
        <v>71</v>
      </c>
    </row>
    <row r="43" spans="1:11" ht="16.5" thickBot="1" x14ac:dyDescent="0.3">
      <c r="A43" s="13">
        <v>9</v>
      </c>
      <c r="B43" s="14" t="s">
        <v>8</v>
      </c>
      <c r="D43" s="13">
        <v>9</v>
      </c>
      <c r="E43" s="14" t="s">
        <v>63</v>
      </c>
      <c r="F43" s="8"/>
      <c r="G43" s="13">
        <v>9</v>
      </c>
      <c r="H43" s="52" t="s">
        <v>42</v>
      </c>
      <c r="J43" s="15">
        <v>9</v>
      </c>
      <c r="K43" s="16"/>
    </row>
    <row r="44" spans="1:11" ht="16.5" thickBot="1" x14ac:dyDescent="0.3">
      <c r="A44" s="15">
        <v>10</v>
      </c>
      <c r="B44" s="16" t="s">
        <v>8</v>
      </c>
      <c r="D44" s="15">
        <v>10</v>
      </c>
      <c r="E44" s="16"/>
      <c r="F44" s="8"/>
      <c r="G44" s="15">
        <v>10</v>
      </c>
      <c r="H44" s="16" t="s">
        <v>48</v>
      </c>
    </row>
    <row r="45" spans="1:11" ht="16.5" thickBot="1" x14ac:dyDescent="0.3"/>
    <row r="46" spans="1:11" ht="15.75" customHeight="1" x14ac:dyDescent="0.25">
      <c r="A46" s="111" t="s">
        <v>77</v>
      </c>
      <c r="B46" s="112"/>
      <c r="C46" s="5"/>
      <c r="D46" s="111" t="s">
        <v>110</v>
      </c>
      <c r="E46" s="112"/>
      <c r="G46" s="111" t="s">
        <v>207</v>
      </c>
      <c r="H46" s="112"/>
    </row>
    <row r="47" spans="1:11" x14ac:dyDescent="0.25">
      <c r="A47" s="13">
        <v>1</v>
      </c>
      <c r="B47" s="14" t="s">
        <v>78</v>
      </c>
      <c r="C47" s="8"/>
      <c r="D47" s="13">
        <v>1</v>
      </c>
      <c r="E47" s="14" t="s">
        <v>8</v>
      </c>
      <c r="G47" s="13">
        <v>1</v>
      </c>
      <c r="H47" s="14" t="s">
        <v>125</v>
      </c>
    </row>
    <row r="48" spans="1:11" x14ac:dyDescent="0.25">
      <c r="A48" s="13">
        <v>2</v>
      </c>
      <c r="B48" s="14" t="s">
        <v>79</v>
      </c>
      <c r="C48" s="8"/>
      <c r="D48" s="13">
        <v>2</v>
      </c>
      <c r="E48" s="14" t="s">
        <v>8</v>
      </c>
      <c r="G48" s="13">
        <v>2</v>
      </c>
      <c r="H48" s="14" t="s">
        <v>126</v>
      </c>
    </row>
    <row r="49" spans="1:11" x14ac:dyDescent="0.25">
      <c r="A49" s="13">
        <v>3</v>
      </c>
      <c r="B49" s="14" t="s">
        <v>80</v>
      </c>
      <c r="C49" s="8"/>
      <c r="D49" s="13">
        <v>3</v>
      </c>
      <c r="E49" s="14" t="s">
        <v>8</v>
      </c>
      <c r="G49" s="13">
        <v>3</v>
      </c>
      <c r="H49" s="14" t="s">
        <v>127</v>
      </c>
    </row>
    <row r="50" spans="1:11" x14ac:dyDescent="0.25">
      <c r="A50" s="13">
        <v>4</v>
      </c>
      <c r="B50" s="14" t="s">
        <v>81</v>
      </c>
      <c r="C50" s="8"/>
      <c r="D50" s="13">
        <v>4</v>
      </c>
      <c r="E50" s="14" t="s">
        <v>8</v>
      </c>
      <c r="G50" s="13">
        <v>4</v>
      </c>
      <c r="H50" s="14" t="s">
        <v>128</v>
      </c>
    </row>
    <row r="51" spans="1:11" x14ac:dyDescent="0.25">
      <c r="A51" s="13">
        <v>5</v>
      </c>
      <c r="B51" s="14" t="s">
        <v>82</v>
      </c>
      <c r="C51" s="8"/>
      <c r="D51" s="13">
        <v>5</v>
      </c>
      <c r="E51" s="14" t="s">
        <v>8</v>
      </c>
      <c r="G51" s="13">
        <v>5</v>
      </c>
      <c r="H51" s="14" t="s">
        <v>129</v>
      </c>
    </row>
    <row r="52" spans="1:11" x14ac:dyDescent="0.25">
      <c r="A52" s="13">
        <v>6</v>
      </c>
      <c r="B52" s="14" t="s">
        <v>83</v>
      </c>
      <c r="C52" s="8"/>
      <c r="D52" s="13">
        <v>6</v>
      </c>
      <c r="E52" s="14" t="s">
        <v>8</v>
      </c>
      <c r="G52" s="13">
        <v>6</v>
      </c>
      <c r="H52" s="14" t="s">
        <v>130</v>
      </c>
    </row>
    <row r="53" spans="1:11" x14ac:dyDescent="0.25">
      <c r="A53" s="13">
        <v>7</v>
      </c>
      <c r="B53" s="14" t="s">
        <v>84</v>
      </c>
      <c r="C53" s="8"/>
      <c r="D53" s="13">
        <v>7</v>
      </c>
      <c r="E53" s="14" t="s">
        <v>8</v>
      </c>
      <c r="G53" s="13">
        <v>7</v>
      </c>
      <c r="H53" s="14" t="s">
        <v>131</v>
      </c>
    </row>
    <row r="54" spans="1:11" ht="16.5" thickBot="1" x14ac:dyDescent="0.3">
      <c r="A54" s="15">
        <v>8</v>
      </c>
      <c r="B54" s="16" t="s">
        <v>85</v>
      </c>
      <c r="C54" s="8"/>
      <c r="D54" s="15">
        <v>8</v>
      </c>
      <c r="E54" s="16" t="s">
        <v>8</v>
      </c>
      <c r="G54" s="15">
        <v>8</v>
      </c>
      <c r="H54" s="16" t="s">
        <v>132</v>
      </c>
    </row>
    <row r="57" spans="1:11" s="2" customFormat="1" ht="30.75" x14ac:dyDescent="0.45">
      <c r="A57" s="105" t="s">
        <v>156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</row>
    <row r="58" spans="1:11" ht="16.5" thickBot="1" x14ac:dyDescent="0.3"/>
    <row r="59" spans="1:11" ht="15.75" customHeight="1" x14ac:dyDescent="0.25">
      <c r="A59" s="106" t="s">
        <v>25</v>
      </c>
      <c r="B59" s="107"/>
      <c r="C59" s="5"/>
      <c r="D59" s="106" t="s">
        <v>170</v>
      </c>
      <c r="E59" s="107"/>
      <c r="G59" s="106" t="s">
        <v>106</v>
      </c>
      <c r="H59" s="107"/>
      <c r="J59" s="106" t="s">
        <v>72</v>
      </c>
      <c r="K59" s="107"/>
    </row>
    <row r="60" spans="1:11" x14ac:dyDescent="0.25">
      <c r="A60" s="46">
        <v>1</v>
      </c>
      <c r="B60" s="47" t="s">
        <v>26</v>
      </c>
      <c r="C60" s="8"/>
      <c r="D60" s="46">
        <v>1</v>
      </c>
      <c r="E60" s="47" t="s">
        <v>171</v>
      </c>
      <c r="G60" s="46">
        <v>1</v>
      </c>
      <c r="H60" s="47" t="s">
        <v>107</v>
      </c>
      <c r="J60" s="46">
        <v>1</v>
      </c>
      <c r="K60" s="47" t="s">
        <v>73</v>
      </c>
    </row>
    <row r="61" spans="1:11" x14ac:dyDescent="0.25">
      <c r="A61" s="46">
        <v>2</v>
      </c>
      <c r="B61" s="47" t="s">
        <v>28</v>
      </c>
      <c r="C61" s="8"/>
      <c r="D61" s="46">
        <v>2</v>
      </c>
      <c r="E61" s="47" t="s">
        <v>172</v>
      </c>
      <c r="G61" s="46">
        <v>2</v>
      </c>
      <c r="H61" s="47" t="s">
        <v>108</v>
      </c>
      <c r="J61" s="46">
        <v>2</v>
      </c>
      <c r="K61" s="47" t="s">
        <v>74</v>
      </c>
    </row>
    <row r="62" spans="1:11" x14ac:dyDescent="0.25">
      <c r="A62" s="46">
        <v>3</v>
      </c>
      <c r="B62" s="47" t="s">
        <v>29</v>
      </c>
      <c r="C62" s="8"/>
      <c r="D62" s="46">
        <v>3</v>
      </c>
      <c r="E62" s="47" t="s">
        <v>173</v>
      </c>
      <c r="G62" s="46">
        <v>3</v>
      </c>
      <c r="H62" s="47" t="s">
        <v>109</v>
      </c>
      <c r="J62" s="46">
        <v>3</v>
      </c>
      <c r="K62" s="47" t="s">
        <v>75</v>
      </c>
    </row>
    <row r="63" spans="1:11" x14ac:dyDescent="0.25">
      <c r="A63" s="46">
        <v>4</v>
      </c>
      <c r="B63" s="47" t="s">
        <v>30</v>
      </c>
      <c r="C63" s="8"/>
      <c r="D63" s="46">
        <v>4</v>
      </c>
      <c r="E63" s="47" t="s">
        <v>8</v>
      </c>
      <c r="G63" s="46">
        <v>4</v>
      </c>
      <c r="H63" s="47" t="s">
        <v>8</v>
      </c>
      <c r="J63" s="46">
        <v>4</v>
      </c>
      <c r="K63" s="47" t="s">
        <v>76</v>
      </c>
    </row>
    <row r="64" spans="1:11" x14ac:dyDescent="0.25">
      <c r="A64" s="46">
        <v>5</v>
      </c>
      <c r="B64" s="47" t="s">
        <v>31</v>
      </c>
      <c r="C64" s="8"/>
      <c r="D64" s="46">
        <v>5</v>
      </c>
      <c r="E64" s="47" t="s">
        <v>8</v>
      </c>
      <c r="G64" s="46">
        <v>5</v>
      </c>
      <c r="H64" s="47" t="s">
        <v>8</v>
      </c>
      <c r="J64" s="46">
        <v>5</v>
      </c>
      <c r="K64" s="47" t="s">
        <v>8</v>
      </c>
    </row>
    <row r="65" spans="1:11" x14ac:dyDescent="0.25">
      <c r="A65" s="46">
        <v>6</v>
      </c>
      <c r="B65" s="47" t="s">
        <v>32</v>
      </c>
      <c r="C65" s="8"/>
      <c r="D65" s="46">
        <v>6</v>
      </c>
      <c r="E65" s="47" t="s">
        <v>8</v>
      </c>
      <c r="G65" s="46">
        <v>6</v>
      </c>
      <c r="H65" s="47" t="s">
        <v>8</v>
      </c>
      <c r="J65" s="46">
        <v>6</v>
      </c>
      <c r="K65" s="47" t="s">
        <v>8</v>
      </c>
    </row>
    <row r="66" spans="1:11" x14ac:dyDescent="0.25">
      <c r="A66" s="46">
        <v>7</v>
      </c>
      <c r="B66" s="47" t="s">
        <v>33</v>
      </c>
      <c r="C66" s="8"/>
      <c r="D66" s="46">
        <v>7</v>
      </c>
      <c r="E66" s="47" t="s">
        <v>8</v>
      </c>
      <c r="G66" s="46">
        <v>7</v>
      </c>
      <c r="H66" s="47" t="s">
        <v>8</v>
      </c>
      <c r="J66" s="46">
        <v>7</v>
      </c>
      <c r="K66" s="47" t="s">
        <v>8</v>
      </c>
    </row>
    <row r="67" spans="1:11" x14ac:dyDescent="0.25">
      <c r="A67" s="46">
        <v>8</v>
      </c>
      <c r="B67" s="47" t="s">
        <v>43</v>
      </c>
      <c r="C67" s="8"/>
      <c r="D67" s="46">
        <v>8</v>
      </c>
      <c r="E67" s="47" t="s">
        <v>8</v>
      </c>
      <c r="G67" s="46">
        <v>8</v>
      </c>
      <c r="H67" s="47" t="s">
        <v>8</v>
      </c>
      <c r="J67" s="46">
        <v>8</v>
      </c>
      <c r="K67" s="47" t="s">
        <v>8</v>
      </c>
    </row>
    <row r="68" spans="1:11" ht="16.5" thickBot="1" x14ac:dyDescent="0.3">
      <c r="A68" s="48">
        <v>9</v>
      </c>
      <c r="B68" s="49" t="s">
        <v>44</v>
      </c>
      <c r="C68" s="8"/>
      <c r="D68" s="48">
        <v>9</v>
      </c>
      <c r="E68" s="49" t="s">
        <v>8</v>
      </c>
      <c r="G68" s="48">
        <v>9</v>
      </c>
      <c r="H68" s="49" t="s">
        <v>8</v>
      </c>
      <c r="J68" s="48">
        <v>9</v>
      </c>
      <c r="K68" s="49" t="s">
        <v>8</v>
      </c>
    </row>
    <row r="70" spans="1:11" ht="16.5" thickBot="1" x14ac:dyDescent="0.3"/>
    <row r="71" spans="1:11" ht="15.75" customHeight="1" x14ac:dyDescent="0.25">
      <c r="A71" s="106" t="s">
        <v>5</v>
      </c>
      <c r="B71" s="107"/>
      <c r="C71" s="5"/>
      <c r="D71" s="106" t="s">
        <v>14</v>
      </c>
      <c r="E71" s="107"/>
      <c r="G71" s="108"/>
      <c r="H71" s="108"/>
    </row>
    <row r="72" spans="1:11" x14ac:dyDescent="0.25">
      <c r="A72" s="46">
        <v>1</v>
      </c>
      <c r="B72" s="47" t="s">
        <v>6</v>
      </c>
      <c r="C72" s="8"/>
      <c r="D72" s="46">
        <v>1</v>
      </c>
      <c r="E72" s="47" t="s">
        <v>50</v>
      </c>
      <c r="G72" s="98"/>
      <c r="H72" s="98"/>
    </row>
    <row r="73" spans="1:11" x14ac:dyDescent="0.25">
      <c r="A73" s="46">
        <v>2</v>
      </c>
      <c r="B73" s="47" t="s">
        <v>7</v>
      </c>
      <c r="C73" s="8"/>
      <c r="D73" s="46">
        <v>2</v>
      </c>
      <c r="E73" s="47" t="s">
        <v>15</v>
      </c>
      <c r="G73" s="98"/>
      <c r="H73" s="98"/>
    </row>
    <row r="74" spans="1:11" x14ac:dyDescent="0.25">
      <c r="A74" s="46">
        <v>3</v>
      </c>
      <c r="B74" s="47" t="s">
        <v>9</v>
      </c>
      <c r="C74" s="8"/>
      <c r="D74" s="46">
        <v>3</v>
      </c>
      <c r="E74" s="47" t="s">
        <v>16</v>
      </c>
      <c r="G74" s="98"/>
      <c r="H74" s="98"/>
    </row>
    <row r="75" spans="1:11" x14ac:dyDescent="0.25">
      <c r="A75" s="46">
        <v>4</v>
      </c>
      <c r="B75" s="47" t="s">
        <v>10</v>
      </c>
      <c r="C75" s="8"/>
      <c r="D75" s="46">
        <v>4</v>
      </c>
      <c r="E75" s="47" t="s">
        <v>17</v>
      </c>
      <c r="G75" s="98"/>
      <c r="H75" s="98"/>
    </row>
    <row r="76" spans="1:11" x14ac:dyDescent="0.25">
      <c r="A76" s="46">
        <v>5</v>
      </c>
      <c r="B76" s="47" t="s">
        <v>11</v>
      </c>
      <c r="C76" s="8"/>
      <c r="D76" s="46">
        <v>5</v>
      </c>
      <c r="E76" s="47" t="s">
        <v>53</v>
      </c>
      <c r="G76" s="98"/>
      <c r="H76" s="98"/>
    </row>
    <row r="77" spans="1:11" x14ac:dyDescent="0.25">
      <c r="A77" s="46">
        <v>6</v>
      </c>
      <c r="B77" s="47" t="s">
        <v>12</v>
      </c>
      <c r="C77" s="8"/>
      <c r="D77" s="46">
        <v>6</v>
      </c>
      <c r="E77" s="47" t="s">
        <v>18</v>
      </c>
      <c r="G77" s="98"/>
      <c r="H77" s="98"/>
    </row>
    <row r="78" spans="1:11" x14ac:dyDescent="0.25">
      <c r="A78" s="46">
        <v>7</v>
      </c>
      <c r="B78" s="47" t="s">
        <v>45</v>
      </c>
      <c r="C78" s="8"/>
      <c r="D78" s="46">
        <v>7</v>
      </c>
      <c r="E78" s="47" t="s">
        <v>19</v>
      </c>
      <c r="G78" s="98"/>
      <c r="H78" s="98"/>
    </row>
    <row r="79" spans="1:11" x14ac:dyDescent="0.25">
      <c r="A79" s="46">
        <v>8</v>
      </c>
      <c r="B79" s="47" t="s">
        <v>46</v>
      </c>
      <c r="C79" s="8"/>
      <c r="D79" s="46">
        <v>8</v>
      </c>
      <c r="E79" s="47" t="s">
        <v>20</v>
      </c>
      <c r="G79" s="98"/>
      <c r="H79" s="98"/>
    </row>
    <row r="80" spans="1:11" x14ac:dyDescent="0.25">
      <c r="A80" s="46">
        <v>9</v>
      </c>
      <c r="B80" s="47" t="s">
        <v>47</v>
      </c>
      <c r="C80" s="8"/>
      <c r="D80" s="46">
        <v>9</v>
      </c>
      <c r="E80" s="47" t="s">
        <v>21</v>
      </c>
      <c r="G80" s="98"/>
      <c r="H80" s="98"/>
    </row>
    <row r="81" spans="1:8" x14ac:dyDescent="0.25">
      <c r="A81" s="46">
        <v>10</v>
      </c>
      <c r="B81" s="47"/>
      <c r="D81" s="46">
        <v>10</v>
      </c>
      <c r="E81" s="47" t="s">
        <v>22</v>
      </c>
      <c r="G81" s="98"/>
      <c r="H81" s="98"/>
    </row>
    <row r="82" spans="1:8" x14ac:dyDescent="0.25">
      <c r="A82" s="46">
        <v>11</v>
      </c>
      <c r="B82" s="47"/>
      <c r="C82" s="8"/>
      <c r="D82" s="46">
        <v>11</v>
      </c>
      <c r="E82" s="47" t="s">
        <v>51</v>
      </c>
      <c r="G82" s="98"/>
      <c r="H82" s="98"/>
    </row>
    <row r="83" spans="1:8" ht="16.5" thickBot="1" x14ac:dyDescent="0.3">
      <c r="A83" s="48">
        <v>12</v>
      </c>
      <c r="B83" s="49"/>
      <c r="C83" s="8"/>
      <c r="D83" s="48">
        <v>12</v>
      </c>
      <c r="E83" s="49" t="s">
        <v>52</v>
      </c>
      <c r="G83" s="98"/>
      <c r="H83" s="98"/>
    </row>
    <row r="84" spans="1:8" x14ac:dyDescent="0.25">
      <c r="C84" s="8"/>
      <c r="G84" s="98"/>
      <c r="H84" s="98"/>
    </row>
    <row r="85" spans="1:8" x14ac:dyDescent="0.25">
      <c r="C85" s="8"/>
    </row>
    <row r="86" spans="1:8" x14ac:dyDescent="0.25">
      <c r="C86" s="8"/>
    </row>
    <row r="87" spans="1:8" x14ac:dyDescent="0.25">
      <c r="C87" s="8"/>
    </row>
    <row r="88" spans="1:8" x14ac:dyDescent="0.25">
      <c r="C88" s="8"/>
    </row>
    <row r="89" spans="1:8" x14ac:dyDescent="0.25">
      <c r="C89" s="8"/>
    </row>
    <row r="90" spans="1:8" x14ac:dyDescent="0.25">
      <c r="C90" s="8"/>
    </row>
    <row r="91" spans="1:8" x14ac:dyDescent="0.25">
      <c r="C91" s="8"/>
    </row>
    <row r="92" spans="1:8" x14ac:dyDescent="0.25">
      <c r="C92" s="8"/>
    </row>
  </sheetData>
  <mergeCells count="24">
    <mergeCell ref="J4:K4"/>
    <mergeCell ref="A2:K2"/>
    <mergeCell ref="A32:K32"/>
    <mergeCell ref="J34:K34"/>
    <mergeCell ref="A46:B46"/>
    <mergeCell ref="D46:E46"/>
    <mergeCell ref="A4:B4"/>
    <mergeCell ref="D4:E4"/>
    <mergeCell ref="G4:H4"/>
    <mergeCell ref="G46:H46"/>
    <mergeCell ref="A16:B16"/>
    <mergeCell ref="D16:E16"/>
    <mergeCell ref="G16:H16"/>
    <mergeCell ref="A34:B34"/>
    <mergeCell ref="D34:E34"/>
    <mergeCell ref="G34:H34"/>
    <mergeCell ref="A57:K57"/>
    <mergeCell ref="A71:B71"/>
    <mergeCell ref="D71:E71"/>
    <mergeCell ref="G71:H71"/>
    <mergeCell ref="A59:B59"/>
    <mergeCell ref="D59:E59"/>
    <mergeCell ref="G59:H59"/>
    <mergeCell ref="J59:K59"/>
  </mergeCells>
  <pageMargins left="0.75" right="0.75" top="1" bottom="1" header="0.5" footer="0.5"/>
  <pageSetup paperSize="8" scale="72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abSelected="1" workbookViewId="0">
      <selection activeCell="H8" sqref="H8"/>
    </sheetView>
  </sheetViews>
  <sheetFormatPr defaultRowHeight="12.75" x14ac:dyDescent="0.2"/>
  <cols>
    <col min="1" max="1" width="10" customWidth="1"/>
    <col min="2" max="2" width="10.28515625" customWidth="1"/>
    <col min="3" max="3" width="10.140625" customWidth="1"/>
    <col min="4" max="4" width="9.28515625" customWidth="1"/>
    <col min="5" max="5" width="32.140625" bestFit="1" customWidth="1"/>
    <col min="6" max="6" width="3.7109375" customWidth="1"/>
    <col min="7" max="7" width="32.140625" bestFit="1" customWidth="1"/>
    <col min="8" max="8" width="20.5703125" customWidth="1"/>
    <col min="9" max="9" width="4.28515625" customWidth="1"/>
    <col min="10" max="10" width="2.42578125" customWidth="1"/>
    <col min="11" max="11" width="5.7109375" customWidth="1"/>
    <col min="12" max="14" width="0" hidden="1" customWidth="1"/>
  </cols>
  <sheetData>
    <row r="1" spans="1:14" s="1" customFormat="1" ht="124.5" customHeight="1" x14ac:dyDescent="0.25"/>
    <row r="2" spans="1:14" s="1" customFormat="1" ht="11.25" customHeight="1" thickBot="1" x14ac:dyDescent="0.3"/>
    <row r="3" spans="1:14" s="18" customFormat="1" x14ac:dyDescent="0.2">
      <c r="A3" s="74" t="s">
        <v>191</v>
      </c>
      <c r="B3" s="124" t="s">
        <v>159</v>
      </c>
      <c r="C3" s="124"/>
      <c r="D3" s="81" t="s">
        <v>191</v>
      </c>
      <c r="E3" s="81" t="s">
        <v>105</v>
      </c>
      <c r="F3" s="83" t="s">
        <v>191</v>
      </c>
      <c r="G3" s="78" t="s">
        <v>158</v>
      </c>
    </row>
    <row r="4" spans="1:14" x14ac:dyDescent="0.2">
      <c r="A4" s="75">
        <v>1</v>
      </c>
      <c r="B4" s="125" t="str">
        <f>'Score formulier'!A5</f>
        <v xml:space="preserve"> 't Vissershoedje</v>
      </c>
      <c r="C4" s="125"/>
      <c r="D4" s="67">
        <v>1</v>
      </c>
      <c r="E4" s="67" t="str">
        <f>'Score formulier'!A16</f>
        <v>Gratis Bier in de kantine</v>
      </c>
      <c r="F4" s="70">
        <v>1</v>
      </c>
      <c r="G4" s="79" t="str">
        <f>'Score formulier'!A27</f>
        <v>De Brummels</v>
      </c>
    </row>
    <row r="5" spans="1:14" x14ac:dyDescent="0.2">
      <c r="A5" s="75">
        <v>2</v>
      </c>
      <c r="B5" s="125" t="str">
        <f>'Score formulier'!A6</f>
        <v>Fasna City</v>
      </c>
      <c r="C5" s="125"/>
      <c r="D5" s="67">
        <v>2</v>
      </c>
      <c r="E5" s="67" t="str">
        <f>'Score formulier'!A17</f>
        <v>Haags Kwartiertje</v>
      </c>
      <c r="F5" s="70">
        <v>2</v>
      </c>
      <c r="G5" s="79" t="str">
        <f>'Score formulier'!A28</f>
        <v>FC Grapzuvawi</v>
      </c>
    </row>
    <row r="6" spans="1:14" x14ac:dyDescent="0.2">
      <c r="A6" s="75">
        <v>3</v>
      </c>
      <c r="B6" s="125" t="str">
        <f>'Score formulier'!A7</f>
        <v>Alle Ballen op DB11</v>
      </c>
      <c r="C6" s="125"/>
      <c r="D6" s="67">
        <v>3</v>
      </c>
      <c r="E6" s="67" t="str">
        <f>'Score formulier'!A18</f>
        <v>Real Regio'72</v>
      </c>
      <c r="F6" s="70">
        <v>3</v>
      </c>
      <c r="G6" s="79" t="str">
        <f>'Score formulier'!A29</f>
        <v>W. Pannekoek Metsel- en Tegelwerk</v>
      </c>
    </row>
    <row r="7" spans="1:14" x14ac:dyDescent="0.2">
      <c r="A7" s="75">
        <v>4</v>
      </c>
      <c r="B7" s="125" t="str">
        <f>'Score formulier'!A8</f>
        <v>VIOS Dames 1</v>
      </c>
      <c r="C7" s="125"/>
      <c r="D7" s="67">
        <v>4</v>
      </c>
      <c r="E7" s="67" t="str">
        <f>'Score formulier'!A19</f>
        <v>New Ones</v>
      </c>
      <c r="F7" s="70">
        <v>4</v>
      </c>
      <c r="G7" s="79" t="str">
        <f>'Score formulier'!A30</f>
        <v>De Schapen</v>
      </c>
    </row>
    <row r="8" spans="1:14" x14ac:dyDescent="0.2">
      <c r="A8" s="75">
        <v>5</v>
      </c>
      <c r="B8" s="126" t="str">
        <f>'Score formulier'!A9</f>
        <v>Terror Jaapos Bieros Halos</v>
      </c>
      <c r="C8" s="126"/>
      <c r="D8" s="67">
        <v>5</v>
      </c>
      <c r="E8" s="67" t="str">
        <f>'Score formulier'!A20</f>
        <v>De Toren</v>
      </c>
      <c r="F8" s="70">
        <v>5</v>
      </c>
      <c r="G8" s="79" t="str">
        <f>'Score formulier'!A31</f>
        <v xml:space="preserve">Einer Geth Noch </v>
      </c>
    </row>
    <row r="9" spans="1:14" x14ac:dyDescent="0.2">
      <c r="A9" s="75">
        <v>6</v>
      </c>
      <c r="B9" s="125" t="str">
        <f>'Score formulier'!A10</f>
        <v>Trillie united</v>
      </c>
      <c r="C9" s="125"/>
      <c r="D9" s="67">
        <v>6</v>
      </c>
      <c r="E9" s="67" t="str">
        <f>'Score formulier'!A21</f>
        <v>Kris Kakkerlak</v>
      </c>
      <c r="F9" s="99">
        <v>6</v>
      </c>
      <c r="G9" s="100">
        <f>'Score formulier'!A32</f>
        <v>0</v>
      </c>
    </row>
    <row r="10" spans="1:14" ht="13.5" thickBot="1" x14ac:dyDescent="0.25">
      <c r="A10" s="77">
        <v>7</v>
      </c>
      <c r="B10" s="127" t="str">
        <f>'Score formulier'!A11</f>
        <v>Legia Vaassen</v>
      </c>
      <c r="C10" s="127"/>
      <c r="D10" s="82">
        <v>7</v>
      </c>
      <c r="E10" s="82" t="str">
        <f>'Score formulier'!A22</f>
        <v>Het volgende team</v>
      </c>
      <c r="F10" s="73">
        <v>6</v>
      </c>
      <c r="G10" s="80" t="str">
        <f>'Score formulier'!A33</f>
        <v>Even Apeldoorn Bellen</v>
      </c>
    </row>
    <row r="12" spans="1:14" hidden="1" x14ac:dyDescent="0.2">
      <c r="A12" s="86">
        <v>9.0277777777777787E-3</v>
      </c>
    </row>
    <row r="13" spans="1:14" hidden="1" x14ac:dyDescent="0.2">
      <c r="A13" s="86">
        <v>6.9444444444444447E-4</v>
      </c>
    </row>
    <row r="14" spans="1:14" ht="13.5" thickBot="1" x14ac:dyDescent="0.25">
      <c r="M14" s="17" t="s">
        <v>192</v>
      </c>
    </row>
    <row r="15" spans="1:14" s="18" customFormat="1" x14ac:dyDescent="0.2">
      <c r="A15" s="60" t="s">
        <v>176</v>
      </c>
      <c r="B15" s="61" t="s">
        <v>177</v>
      </c>
      <c r="C15" s="61" t="s">
        <v>178</v>
      </c>
      <c r="D15" s="61" t="s">
        <v>179</v>
      </c>
      <c r="E15" s="61" t="s">
        <v>180</v>
      </c>
      <c r="F15" s="61"/>
      <c r="G15" s="61" t="s">
        <v>181</v>
      </c>
      <c r="H15" s="61" t="s">
        <v>190</v>
      </c>
      <c r="I15" s="122" t="s">
        <v>182</v>
      </c>
      <c r="J15" s="122"/>
      <c r="K15" s="123"/>
    </row>
    <row r="16" spans="1:14" x14ac:dyDescent="0.2">
      <c r="A16" s="62">
        <v>0.45833333333333331</v>
      </c>
      <c r="B16" s="63">
        <f>A16+$A$12</f>
        <v>0.46736111111111112</v>
      </c>
      <c r="C16" s="64" t="s">
        <v>183</v>
      </c>
      <c r="D16" s="64" t="s">
        <v>186</v>
      </c>
      <c r="E16" s="64" t="str">
        <f>B4</f>
        <v xml:space="preserve"> 't Vissershoedje</v>
      </c>
      <c r="F16" s="87" t="s">
        <v>189</v>
      </c>
      <c r="G16" s="64" t="str">
        <f>B5</f>
        <v>Fasna City</v>
      </c>
      <c r="H16" s="64" t="s">
        <v>87</v>
      </c>
      <c r="I16" s="64"/>
      <c r="J16" s="87" t="s">
        <v>189</v>
      </c>
      <c r="K16" s="76"/>
      <c r="L16">
        <v>1</v>
      </c>
      <c r="M16">
        <f>IF($I16="",0,IF($I16=$K16,1,(IF($I16&gt;$K16,3,0))))</f>
        <v>0</v>
      </c>
      <c r="N16">
        <f>IF($I16="",0,IF($I16=$K16,1,(IF($I16&lt;$K16,3,0))))</f>
        <v>0</v>
      </c>
    </row>
    <row r="17" spans="1:14" x14ac:dyDescent="0.2">
      <c r="A17" s="62">
        <f>A16</f>
        <v>0.45833333333333331</v>
      </c>
      <c r="B17" s="63">
        <f t="shared" ref="B17:B69" si="0">A17+$A$12</f>
        <v>0.46736111111111112</v>
      </c>
      <c r="C17" s="64" t="s">
        <v>183</v>
      </c>
      <c r="D17" s="64" t="s">
        <v>187</v>
      </c>
      <c r="E17" s="64" t="str">
        <f>B6</f>
        <v>Alle Ballen op DB11</v>
      </c>
      <c r="F17" s="87" t="s">
        <v>189</v>
      </c>
      <c r="G17" s="64" t="str">
        <f>B7</f>
        <v>VIOS Dames 1</v>
      </c>
      <c r="H17" s="87" t="s">
        <v>109</v>
      </c>
      <c r="I17" s="64"/>
      <c r="J17" s="87" t="s">
        <v>189</v>
      </c>
      <c r="K17" s="76"/>
      <c r="L17">
        <v>1</v>
      </c>
      <c r="M17">
        <f t="shared" ref="M17:M78" si="1">IF($I17="",0,IF($I17=$K17,1,(IF($I17&gt;$K17,3,0))))</f>
        <v>0</v>
      </c>
      <c r="N17">
        <f t="shared" ref="N17:N78" si="2">IF($I17="",0,IF($I17=$K17,1,(IF($I17&lt;$K17,3,0))))</f>
        <v>0</v>
      </c>
    </row>
    <row r="18" spans="1:14" x14ac:dyDescent="0.2">
      <c r="A18" s="62">
        <f>A17</f>
        <v>0.45833333333333331</v>
      </c>
      <c r="B18" s="63">
        <f t="shared" si="0"/>
        <v>0.46736111111111112</v>
      </c>
      <c r="C18" s="64" t="s">
        <v>183</v>
      </c>
      <c r="D18" s="64" t="s">
        <v>188</v>
      </c>
      <c r="E18" s="64" t="str">
        <f>B8</f>
        <v>Terror Jaapos Bieros Halos</v>
      </c>
      <c r="F18" s="87" t="s">
        <v>189</v>
      </c>
      <c r="G18" s="64" t="str">
        <f>B9</f>
        <v>Trillie united</v>
      </c>
      <c r="H18" s="87" t="s">
        <v>108</v>
      </c>
      <c r="I18" s="64"/>
      <c r="J18" s="87" t="s">
        <v>189</v>
      </c>
      <c r="K18" s="76"/>
      <c r="L18">
        <v>1</v>
      </c>
      <c r="M18">
        <f t="shared" si="1"/>
        <v>0</v>
      </c>
      <c r="N18">
        <f t="shared" si="2"/>
        <v>0</v>
      </c>
    </row>
    <row r="19" spans="1:14" x14ac:dyDescent="0.2">
      <c r="A19" s="65">
        <f>B16+$A$13</f>
        <v>0.46805555555555556</v>
      </c>
      <c r="B19" s="66">
        <f>A19+$A$12</f>
        <v>0.47708333333333336</v>
      </c>
      <c r="C19" s="67" t="s">
        <v>184</v>
      </c>
      <c r="D19" s="67" t="s">
        <v>186</v>
      </c>
      <c r="E19" s="67" t="str">
        <f>E4</f>
        <v>Gratis Bier in de kantine</v>
      </c>
      <c r="F19" s="88" t="s">
        <v>189</v>
      </c>
      <c r="G19" s="67" t="str">
        <f>E5</f>
        <v>Haags Kwartiertje</v>
      </c>
      <c r="H19" s="88" t="s">
        <v>87</v>
      </c>
      <c r="I19" s="67"/>
      <c r="J19" s="88" t="s">
        <v>189</v>
      </c>
      <c r="K19" s="89"/>
      <c r="L19">
        <v>1</v>
      </c>
      <c r="M19">
        <f t="shared" si="1"/>
        <v>0</v>
      </c>
      <c r="N19">
        <f t="shared" si="2"/>
        <v>0</v>
      </c>
    </row>
    <row r="20" spans="1:14" x14ac:dyDescent="0.2">
      <c r="A20" s="65">
        <f t="shared" ref="A20:A69" si="3">B17+$A$13</f>
        <v>0.46805555555555556</v>
      </c>
      <c r="B20" s="66">
        <f t="shared" si="0"/>
        <v>0.47708333333333336</v>
      </c>
      <c r="C20" s="67" t="s">
        <v>184</v>
      </c>
      <c r="D20" s="67" t="s">
        <v>187</v>
      </c>
      <c r="E20" s="67" t="str">
        <f>E6</f>
        <v>Real Regio'72</v>
      </c>
      <c r="F20" s="88" t="s">
        <v>189</v>
      </c>
      <c r="G20" s="67" t="str">
        <f>E7</f>
        <v>New Ones</v>
      </c>
      <c r="H20" s="88" t="s">
        <v>88</v>
      </c>
      <c r="I20" s="67"/>
      <c r="J20" s="88" t="s">
        <v>189</v>
      </c>
      <c r="K20" s="89"/>
      <c r="L20">
        <v>1</v>
      </c>
      <c r="M20">
        <f t="shared" si="1"/>
        <v>0</v>
      </c>
      <c r="N20">
        <f t="shared" si="2"/>
        <v>0</v>
      </c>
    </row>
    <row r="21" spans="1:14" x14ac:dyDescent="0.2">
      <c r="A21" s="65">
        <f t="shared" si="3"/>
        <v>0.46805555555555556</v>
      </c>
      <c r="B21" s="66">
        <f t="shared" si="0"/>
        <v>0.47708333333333336</v>
      </c>
      <c r="C21" s="67" t="s">
        <v>184</v>
      </c>
      <c r="D21" s="67" t="s">
        <v>188</v>
      </c>
      <c r="E21" s="67" t="str">
        <f>E8</f>
        <v>De Toren</v>
      </c>
      <c r="F21" s="88" t="s">
        <v>189</v>
      </c>
      <c r="G21" s="67" t="str">
        <f>E9</f>
        <v>Kris Kakkerlak</v>
      </c>
      <c r="H21" s="88" t="s">
        <v>89</v>
      </c>
      <c r="I21" s="67"/>
      <c r="J21" s="88" t="s">
        <v>189</v>
      </c>
      <c r="K21" s="89"/>
      <c r="L21">
        <v>1</v>
      </c>
      <c r="M21">
        <f t="shared" si="1"/>
        <v>0</v>
      </c>
      <c r="N21">
        <f t="shared" si="2"/>
        <v>0</v>
      </c>
    </row>
    <row r="22" spans="1:14" x14ac:dyDescent="0.2">
      <c r="A22" s="68">
        <f t="shared" si="3"/>
        <v>0.4777777777777778</v>
      </c>
      <c r="B22" s="69">
        <f t="shared" si="0"/>
        <v>0.4868055555555556</v>
      </c>
      <c r="C22" s="70" t="s">
        <v>185</v>
      </c>
      <c r="D22" s="70" t="s">
        <v>186</v>
      </c>
      <c r="E22" s="70" t="str">
        <f>G4</f>
        <v>De Brummels</v>
      </c>
      <c r="F22" s="90" t="s">
        <v>189</v>
      </c>
      <c r="G22" s="70" t="str">
        <f>G5</f>
        <v>FC Grapzuvawi</v>
      </c>
      <c r="H22" s="97" t="s">
        <v>133</v>
      </c>
      <c r="I22" s="70"/>
      <c r="J22" s="90" t="s">
        <v>189</v>
      </c>
      <c r="K22" s="79"/>
      <c r="L22">
        <v>1</v>
      </c>
      <c r="M22">
        <f t="shared" si="1"/>
        <v>0</v>
      </c>
      <c r="N22">
        <f t="shared" si="2"/>
        <v>0</v>
      </c>
    </row>
    <row r="23" spans="1:14" x14ac:dyDescent="0.2">
      <c r="A23" s="68">
        <f t="shared" si="3"/>
        <v>0.4777777777777778</v>
      </c>
      <c r="B23" s="69">
        <f t="shared" si="0"/>
        <v>0.4868055555555556</v>
      </c>
      <c r="C23" s="70" t="s">
        <v>185</v>
      </c>
      <c r="D23" s="70" t="s">
        <v>187</v>
      </c>
      <c r="E23" s="70" t="str">
        <f>G6</f>
        <v>W. Pannekoek Metsel- en Tegelwerk</v>
      </c>
      <c r="F23" s="90" t="s">
        <v>189</v>
      </c>
      <c r="G23" s="70" t="str">
        <f>G7</f>
        <v>De Schapen</v>
      </c>
      <c r="H23" s="97" t="s">
        <v>88</v>
      </c>
      <c r="I23" s="70"/>
      <c r="J23" s="90" t="s">
        <v>189</v>
      </c>
      <c r="K23" s="79"/>
      <c r="L23">
        <v>1</v>
      </c>
      <c r="M23">
        <f t="shared" si="1"/>
        <v>0</v>
      </c>
      <c r="N23">
        <f t="shared" si="2"/>
        <v>0</v>
      </c>
    </row>
    <row r="24" spans="1:14" x14ac:dyDescent="0.2">
      <c r="A24" s="68">
        <f t="shared" si="3"/>
        <v>0.4777777777777778</v>
      </c>
      <c r="B24" s="69">
        <f t="shared" si="0"/>
        <v>0.4868055555555556</v>
      </c>
      <c r="C24" s="70" t="s">
        <v>185</v>
      </c>
      <c r="D24" s="70" t="s">
        <v>188</v>
      </c>
      <c r="E24" s="99" t="str">
        <f>G8</f>
        <v xml:space="preserve">Einer Geth Noch </v>
      </c>
      <c r="F24" s="101" t="s">
        <v>189</v>
      </c>
      <c r="G24" s="99">
        <f>G9</f>
        <v>0</v>
      </c>
      <c r="H24" s="101" t="s">
        <v>89</v>
      </c>
      <c r="I24" s="99"/>
      <c r="J24" s="101" t="s">
        <v>189</v>
      </c>
      <c r="K24" s="100"/>
      <c r="L24">
        <v>1</v>
      </c>
      <c r="M24">
        <f t="shared" si="1"/>
        <v>0</v>
      </c>
      <c r="N24">
        <f t="shared" si="2"/>
        <v>0</v>
      </c>
    </row>
    <row r="25" spans="1:14" x14ac:dyDescent="0.2">
      <c r="A25" s="62">
        <f t="shared" si="3"/>
        <v>0.48750000000000004</v>
      </c>
      <c r="B25" s="63">
        <f t="shared" si="0"/>
        <v>0.49652777777777785</v>
      </c>
      <c r="C25" s="64" t="s">
        <v>183</v>
      </c>
      <c r="D25" s="64" t="s">
        <v>186</v>
      </c>
      <c r="E25" s="64" t="str">
        <f>B4</f>
        <v xml:space="preserve"> 't Vissershoedje</v>
      </c>
      <c r="F25" s="87" t="s">
        <v>189</v>
      </c>
      <c r="G25" s="64" t="str">
        <f>B6</f>
        <v>Alle Ballen op DB11</v>
      </c>
      <c r="H25" s="87" t="s">
        <v>133</v>
      </c>
      <c r="I25" s="64"/>
      <c r="J25" s="87" t="s">
        <v>189</v>
      </c>
      <c r="K25" s="76"/>
      <c r="L25">
        <v>2</v>
      </c>
      <c r="M25">
        <f t="shared" si="1"/>
        <v>0</v>
      </c>
      <c r="N25">
        <f t="shared" si="2"/>
        <v>0</v>
      </c>
    </row>
    <row r="26" spans="1:14" x14ac:dyDescent="0.2">
      <c r="A26" s="62">
        <f t="shared" si="3"/>
        <v>0.48750000000000004</v>
      </c>
      <c r="B26" s="63">
        <f t="shared" si="0"/>
        <v>0.49652777777777785</v>
      </c>
      <c r="C26" s="64" t="s">
        <v>183</v>
      </c>
      <c r="D26" s="64" t="s">
        <v>187</v>
      </c>
      <c r="E26" s="64" t="str">
        <f>B5</f>
        <v>Fasna City</v>
      </c>
      <c r="F26" s="87" t="s">
        <v>189</v>
      </c>
      <c r="G26" s="64" t="str">
        <f>B8</f>
        <v>Terror Jaapos Bieros Halos</v>
      </c>
      <c r="H26" s="87" t="s">
        <v>87</v>
      </c>
      <c r="I26" s="64"/>
      <c r="J26" s="87" t="s">
        <v>189</v>
      </c>
      <c r="K26" s="76"/>
      <c r="L26">
        <v>2</v>
      </c>
      <c r="M26">
        <f t="shared" si="1"/>
        <v>0</v>
      </c>
      <c r="N26">
        <f t="shared" si="2"/>
        <v>0</v>
      </c>
    </row>
    <row r="27" spans="1:14" x14ac:dyDescent="0.2">
      <c r="A27" s="62">
        <f t="shared" si="3"/>
        <v>0.48750000000000004</v>
      </c>
      <c r="B27" s="63">
        <f t="shared" si="0"/>
        <v>0.49652777777777785</v>
      </c>
      <c r="C27" s="64" t="s">
        <v>183</v>
      </c>
      <c r="D27" s="64" t="s">
        <v>188</v>
      </c>
      <c r="E27" s="64" t="str">
        <f>B7</f>
        <v>VIOS Dames 1</v>
      </c>
      <c r="F27" s="87" t="s">
        <v>189</v>
      </c>
      <c r="G27" s="64" t="str">
        <f>B10</f>
        <v>Legia Vaassen</v>
      </c>
      <c r="H27" s="87" t="s">
        <v>89</v>
      </c>
      <c r="I27" s="64"/>
      <c r="J27" s="87" t="s">
        <v>189</v>
      </c>
      <c r="K27" s="76"/>
      <c r="L27">
        <v>2</v>
      </c>
      <c r="M27">
        <f t="shared" si="1"/>
        <v>0</v>
      </c>
      <c r="N27">
        <f t="shared" si="2"/>
        <v>0</v>
      </c>
    </row>
    <row r="28" spans="1:14" x14ac:dyDescent="0.2">
      <c r="A28" s="65">
        <f t="shared" si="3"/>
        <v>0.49722222222222229</v>
      </c>
      <c r="B28" s="66">
        <f t="shared" si="0"/>
        <v>0.50625000000000009</v>
      </c>
      <c r="C28" s="67" t="s">
        <v>184</v>
      </c>
      <c r="D28" s="67" t="s">
        <v>186</v>
      </c>
      <c r="E28" s="67" t="str">
        <f>E4</f>
        <v>Gratis Bier in de kantine</v>
      </c>
      <c r="F28" s="88" t="s">
        <v>189</v>
      </c>
      <c r="G28" s="67" t="str">
        <f>E6</f>
        <v>Real Regio'72</v>
      </c>
      <c r="H28" s="88" t="s">
        <v>133</v>
      </c>
      <c r="I28" s="67"/>
      <c r="J28" s="88" t="s">
        <v>189</v>
      </c>
      <c r="K28" s="89"/>
      <c r="L28">
        <v>2</v>
      </c>
      <c r="M28">
        <f t="shared" si="1"/>
        <v>0</v>
      </c>
      <c r="N28">
        <f t="shared" si="2"/>
        <v>0</v>
      </c>
    </row>
    <row r="29" spans="1:14" x14ac:dyDescent="0.2">
      <c r="A29" s="65">
        <f t="shared" si="3"/>
        <v>0.49722222222222229</v>
      </c>
      <c r="B29" s="66">
        <f t="shared" si="0"/>
        <v>0.50625000000000009</v>
      </c>
      <c r="C29" s="67" t="s">
        <v>184</v>
      </c>
      <c r="D29" s="67" t="s">
        <v>187</v>
      </c>
      <c r="E29" s="67" t="str">
        <f>E5</f>
        <v>Haags Kwartiertje</v>
      </c>
      <c r="F29" s="88" t="s">
        <v>189</v>
      </c>
      <c r="G29" s="67" t="str">
        <f>E8</f>
        <v>De Toren</v>
      </c>
      <c r="H29" s="88" t="s">
        <v>87</v>
      </c>
      <c r="I29" s="67"/>
      <c r="J29" s="88" t="s">
        <v>189</v>
      </c>
      <c r="K29" s="89"/>
      <c r="L29">
        <v>2</v>
      </c>
      <c r="M29">
        <f t="shared" si="1"/>
        <v>0</v>
      </c>
      <c r="N29">
        <f t="shared" si="2"/>
        <v>0</v>
      </c>
    </row>
    <row r="30" spans="1:14" x14ac:dyDescent="0.2">
      <c r="A30" s="65">
        <f t="shared" si="3"/>
        <v>0.49722222222222229</v>
      </c>
      <c r="B30" s="66">
        <f t="shared" si="0"/>
        <v>0.50625000000000009</v>
      </c>
      <c r="C30" s="67" t="s">
        <v>184</v>
      </c>
      <c r="D30" s="67" t="s">
        <v>188</v>
      </c>
      <c r="E30" s="67" t="str">
        <f>E7</f>
        <v>New Ones</v>
      </c>
      <c r="F30" s="88" t="s">
        <v>189</v>
      </c>
      <c r="G30" s="67" t="str">
        <f>E10</f>
        <v>Het volgende team</v>
      </c>
      <c r="H30" s="88" t="s">
        <v>88</v>
      </c>
      <c r="I30" s="67"/>
      <c r="J30" s="88" t="s">
        <v>189</v>
      </c>
      <c r="K30" s="89"/>
      <c r="L30">
        <v>2</v>
      </c>
      <c r="M30">
        <f t="shared" si="1"/>
        <v>0</v>
      </c>
      <c r="N30">
        <f t="shared" si="2"/>
        <v>0</v>
      </c>
    </row>
    <row r="31" spans="1:14" x14ac:dyDescent="0.2">
      <c r="A31" s="68">
        <f t="shared" si="3"/>
        <v>0.50694444444444453</v>
      </c>
      <c r="B31" s="69">
        <f t="shared" si="0"/>
        <v>0.51597222222222228</v>
      </c>
      <c r="C31" s="70" t="s">
        <v>185</v>
      </c>
      <c r="D31" s="70" t="s">
        <v>186</v>
      </c>
      <c r="E31" s="70" t="str">
        <f>G4</f>
        <v>De Brummels</v>
      </c>
      <c r="F31" s="90" t="s">
        <v>189</v>
      </c>
      <c r="G31" s="70" t="str">
        <f>G6</f>
        <v>W. Pannekoek Metsel- en Tegelwerk</v>
      </c>
      <c r="H31" s="97" t="s">
        <v>89</v>
      </c>
      <c r="I31" s="70"/>
      <c r="J31" s="90" t="s">
        <v>189</v>
      </c>
      <c r="K31" s="79"/>
      <c r="L31">
        <v>2</v>
      </c>
      <c r="M31">
        <f t="shared" si="1"/>
        <v>0</v>
      </c>
      <c r="N31">
        <f t="shared" si="2"/>
        <v>0</v>
      </c>
    </row>
    <row r="32" spans="1:14" x14ac:dyDescent="0.2">
      <c r="A32" s="68">
        <f t="shared" si="3"/>
        <v>0.50694444444444453</v>
      </c>
      <c r="B32" s="69">
        <f t="shared" si="0"/>
        <v>0.51597222222222228</v>
      </c>
      <c r="C32" s="70" t="s">
        <v>185</v>
      </c>
      <c r="D32" s="70" t="s">
        <v>187</v>
      </c>
      <c r="E32" s="70" t="str">
        <f>G5</f>
        <v>FC Grapzuvawi</v>
      </c>
      <c r="F32" s="90" t="s">
        <v>189</v>
      </c>
      <c r="G32" s="70" t="str">
        <f>G8</f>
        <v xml:space="preserve">Einer Geth Noch </v>
      </c>
      <c r="H32" s="97" t="s">
        <v>160</v>
      </c>
      <c r="I32" s="70"/>
      <c r="J32" s="90" t="s">
        <v>189</v>
      </c>
      <c r="K32" s="79"/>
      <c r="L32">
        <v>2</v>
      </c>
      <c r="M32">
        <f t="shared" si="1"/>
        <v>0</v>
      </c>
      <c r="N32">
        <f t="shared" si="2"/>
        <v>0</v>
      </c>
    </row>
    <row r="33" spans="1:14" x14ac:dyDescent="0.2">
      <c r="A33" s="68">
        <f t="shared" si="3"/>
        <v>0.50694444444444453</v>
      </c>
      <c r="B33" s="69">
        <f t="shared" si="0"/>
        <v>0.51597222222222228</v>
      </c>
      <c r="C33" s="70" t="s">
        <v>185</v>
      </c>
      <c r="D33" s="70" t="s">
        <v>188</v>
      </c>
      <c r="E33" s="70" t="str">
        <f>G7</f>
        <v>De Schapen</v>
      </c>
      <c r="F33" s="90" t="s">
        <v>189</v>
      </c>
      <c r="G33" s="70" t="str">
        <f>G10</f>
        <v>Even Apeldoorn Bellen</v>
      </c>
      <c r="H33" s="97" t="s">
        <v>88</v>
      </c>
      <c r="I33" s="70"/>
      <c r="J33" s="90" t="s">
        <v>189</v>
      </c>
      <c r="K33" s="79"/>
      <c r="L33">
        <v>2</v>
      </c>
      <c r="M33">
        <f t="shared" si="1"/>
        <v>0</v>
      </c>
      <c r="N33">
        <f t="shared" si="2"/>
        <v>0</v>
      </c>
    </row>
    <row r="34" spans="1:14" x14ac:dyDescent="0.2">
      <c r="A34" s="62">
        <f t="shared" si="3"/>
        <v>0.51666666666666672</v>
      </c>
      <c r="B34" s="63">
        <f t="shared" si="0"/>
        <v>0.52569444444444446</v>
      </c>
      <c r="C34" s="64" t="s">
        <v>183</v>
      </c>
      <c r="D34" s="64" t="s">
        <v>186</v>
      </c>
      <c r="E34" s="64" t="str">
        <f>B4</f>
        <v xml:space="preserve"> 't Vissershoedje</v>
      </c>
      <c r="F34" s="87" t="s">
        <v>189</v>
      </c>
      <c r="G34" s="64" t="str">
        <f>B7</f>
        <v>VIOS Dames 1</v>
      </c>
      <c r="H34" s="87" t="s">
        <v>89</v>
      </c>
      <c r="I34" s="64"/>
      <c r="J34" s="87" t="s">
        <v>189</v>
      </c>
      <c r="K34" s="76"/>
      <c r="L34">
        <v>3</v>
      </c>
      <c r="M34">
        <f t="shared" si="1"/>
        <v>0</v>
      </c>
      <c r="N34">
        <f t="shared" si="2"/>
        <v>0</v>
      </c>
    </row>
    <row r="35" spans="1:14" x14ac:dyDescent="0.2">
      <c r="A35" s="62">
        <f t="shared" si="3"/>
        <v>0.51666666666666672</v>
      </c>
      <c r="B35" s="63">
        <f t="shared" si="0"/>
        <v>0.52569444444444446</v>
      </c>
      <c r="C35" s="64" t="s">
        <v>183</v>
      </c>
      <c r="D35" s="64" t="s">
        <v>187</v>
      </c>
      <c r="E35" s="64" t="str">
        <f>B9</f>
        <v>Trillie united</v>
      </c>
      <c r="F35" s="87" t="s">
        <v>189</v>
      </c>
      <c r="G35" s="64" t="str">
        <f>B5</f>
        <v>Fasna City</v>
      </c>
      <c r="H35" s="87" t="s">
        <v>133</v>
      </c>
      <c r="I35" s="64"/>
      <c r="J35" s="87" t="s">
        <v>189</v>
      </c>
      <c r="K35" s="76"/>
      <c r="L35">
        <v>3</v>
      </c>
      <c r="M35">
        <f t="shared" si="1"/>
        <v>0</v>
      </c>
      <c r="N35">
        <f t="shared" si="2"/>
        <v>0</v>
      </c>
    </row>
    <row r="36" spans="1:14" x14ac:dyDescent="0.2">
      <c r="A36" s="62">
        <f t="shared" si="3"/>
        <v>0.51666666666666672</v>
      </c>
      <c r="B36" s="63">
        <f t="shared" si="0"/>
        <v>0.52569444444444446</v>
      </c>
      <c r="C36" s="64" t="s">
        <v>183</v>
      </c>
      <c r="D36" s="64" t="s">
        <v>188</v>
      </c>
      <c r="E36" s="64" t="str">
        <f>B10</f>
        <v>Legia Vaassen</v>
      </c>
      <c r="F36" s="87" t="s">
        <v>189</v>
      </c>
      <c r="G36" s="64" t="str">
        <f>B6</f>
        <v>Alle Ballen op DB11</v>
      </c>
      <c r="H36" s="87" t="s">
        <v>87</v>
      </c>
      <c r="I36" s="64"/>
      <c r="J36" s="87" t="s">
        <v>189</v>
      </c>
      <c r="K36" s="76"/>
      <c r="L36">
        <v>3</v>
      </c>
      <c r="M36">
        <f t="shared" si="1"/>
        <v>0</v>
      </c>
      <c r="N36">
        <f t="shared" si="2"/>
        <v>0</v>
      </c>
    </row>
    <row r="37" spans="1:14" x14ac:dyDescent="0.2">
      <c r="A37" s="65">
        <f t="shared" si="3"/>
        <v>0.52638888888888891</v>
      </c>
      <c r="B37" s="66">
        <f t="shared" si="0"/>
        <v>0.53541666666666665</v>
      </c>
      <c r="C37" s="67" t="s">
        <v>184</v>
      </c>
      <c r="D37" s="67" t="s">
        <v>186</v>
      </c>
      <c r="E37" s="67" t="str">
        <f>E4</f>
        <v>Gratis Bier in de kantine</v>
      </c>
      <c r="F37" s="88" t="s">
        <v>189</v>
      </c>
      <c r="G37" s="67" t="str">
        <f>E7</f>
        <v>New Ones</v>
      </c>
      <c r="H37" s="88" t="s">
        <v>88</v>
      </c>
      <c r="I37" s="67"/>
      <c r="J37" s="88" t="s">
        <v>189</v>
      </c>
      <c r="K37" s="89"/>
      <c r="L37">
        <v>3</v>
      </c>
      <c r="M37">
        <f t="shared" si="1"/>
        <v>0</v>
      </c>
      <c r="N37">
        <f t="shared" si="2"/>
        <v>0</v>
      </c>
    </row>
    <row r="38" spans="1:14" x14ac:dyDescent="0.2">
      <c r="A38" s="65">
        <f t="shared" si="3"/>
        <v>0.52638888888888891</v>
      </c>
      <c r="B38" s="66">
        <f t="shared" si="0"/>
        <v>0.53541666666666665</v>
      </c>
      <c r="C38" s="67" t="s">
        <v>184</v>
      </c>
      <c r="D38" s="67" t="s">
        <v>187</v>
      </c>
      <c r="E38" s="67" t="str">
        <f>E9</f>
        <v>Kris Kakkerlak</v>
      </c>
      <c r="F38" s="88" t="s">
        <v>189</v>
      </c>
      <c r="G38" s="67" t="str">
        <f>E5</f>
        <v>Haags Kwartiertje</v>
      </c>
      <c r="H38" s="88" t="s">
        <v>133</v>
      </c>
      <c r="I38" s="67"/>
      <c r="J38" s="88" t="s">
        <v>189</v>
      </c>
      <c r="K38" s="89"/>
      <c r="L38">
        <v>3</v>
      </c>
      <c r="M38">
        <f t="shared" si="1"/>
        <v>0</v>
      </c>
      <c r="N38">
        <f t="shared" si="2"/>
        <v>0</v>
      </c>
    </row>
    <row r="39" spans="1:14" x14ac:dyDescent="0.2">
      <c r="A39" s="65">
        <f t="shared" si="3"/>
        <v>0.52638888888888891</v>
      </c>
      <c r="B39" s="66">
        <f t="shared" si="0"/>
        <v>0.53541666666666665</v>
      </c>
      <c r="C39" s="67" t="s">
        <v>184</v>
      </c>
      <c r="D39" s="67" t="s">
        <v>188</v>
      </c>
      <c r="E39" s="67" t="str">
        <f>E10</f>
        <v>Het volgende team</v>
      </c>
      <c r="F39" s="88" t="s">
        <v>189</v>
      </c>
      <c r="G39" s="67" t="str">
        <f>E6</f>
        <v>Real Regio'72</v>
      </c>
      <c r="H39" s="88" t="s">
        <v>87</v>
      </c>
      <c r="I39" s="67"/>
      <c r="J39" s="88" t="s">
        <v>189</v>
      </c>
      <c r="K39" s="89"/>
      <c r="L39">
        <v>3</v>
      </c>
      <c r="M39">
        <f t="shared" si="1"/>
        <v>0</v>
      </c>
      <c r="N39">
        <f t="shared" si="2"/>
        <v>0</v>
      </c>
    </row>
    <row r="40" spans="1:14" x14ac:dyDescent="0.2">
      <c r="A40" s="68">
        <f t="shared" si="3"/>
        <v>0.53611111111111109</v>
      </c>
      <c r="B40" s="69">
        <f t="shared" si="0"/>
        <v>0.54513888888888884</v>
      </c>
      <c r="C40" s="70" t="s">
        <v>185</v>
      </c>
      <c r="D40" s="70" t="s">
        <v>186</v>
      </c>
      <c r="E40" s="70" t="str">
        <f>G4</f>
        <v>De Brummels</v>
      </c>
      <c r="F40" s="90" t="s">
        <v>189</v>
      </c>
      <c r="G40" s="70" t="str">
        <f>G7</f>
        <v>De Schapen</v>
      </c>
      <c r="H40" s="97" t="s">
        <v>88</v>
      </c>
      <c r="I40" s="70"/>
      <c r="J40" s="90" t="s">
        <v>189</v>
      </c>
      <c r="K40" s="79"/>
      <c r="L40">
        <v>3</v>
      </c>
      <c r="M40">
        <f t="shared" si="1"/>
        <v>0</v>
      </c>
      <c r="N40">
        <f t="shared" si="2"/>
        <v>0</v>
      </c>
    </row>
    <row r="41" spans="1:14" x14ac:dyDescent="0.2">
      <c r="A41" s="68">
        <f t="shared" si="3"/>
        <v>0.53611111111111109</v>
      </c>
      <c r="B41" s="69">
        <f t="shared" si="0"/>
        <v>0.54513888888888884</v>
      </c>
      <c r="C41" s="70" t="s">
        <v>185</v>
      </c>
      <c r="D41" s="70" t="s">
        <v>187</v>
      </c>
      <c r="E41" s="99">
        <f>G9</f>
        <v>0</v>
      </c>
      <c r="F41" s="101" t="s">
        <v>189</v>
      </c>
      <c r="G41" s="99" t="str">
        <f>G5</f>
        <v>FC Grapzuvawi</v>
      </c>
      <c r="H41" s="101" t="s">
        <v>89</v>
      </c>
      <c r="I41" s="99"/>
      <c r="J41" s="101" t="s">
        <v>189</v>
      </c>
      <c r="K41" s="100"/>
      <c r="L41">
        <v>3</v>
      </c>
      <c r="M41">
        <f t="shared" si="1"/>
        <v>0</v>
      </c>
      <c r="N41">
        <f t="shared" si="2"/>
        <v>0</v>
      </c>
    </row>
    <row r="42" spans="1:14" x14ac:dyDescent="0.2">
      <c r="A42" s="68">
        <f t="shared" si="3"/>
        <v>0.53611111111111109</v>
      </c>
      <c r="B42" s="69">
        <f t="shared" si="0"/>
        <v>0.54513888888888884</v>
      </c>
      <c r="C42" s="70" t="s">
        <v>185</v>
      </c>
      <c r="D42" s="70" t="s">
        <v>188</v>
      </c>
      <c r="E42" s="70" t="str">
        <f>G10</f>
        <v>Even Apeldoorn Bellen</v>
      </c>
      <c r="F42" s="90" t="s">
        <v>189</v>
      </c>
      <c r="G42" s="70" t="str">
        <f>G6</f>
        <v>W. Pannekoek Metsel- en Tegelwerk</v>
      </c>
      <c r="H42" s="97" t="s">
        <v>160</v>
      </c>
      <c r="I42" s="70"/>
      <c r="J42" s="90" t="s">
        <v>189</v>
      </c>
      <c r="K42" s="79"/>
      <c r="L42">
        <v>3</v>
      </c>
      <c r="M42">
        <f t="shared" si="1"/>
        <v>0</v>
      </c>
      <c r="N42">
        <f t="shared" si="2"/>
        <v>0</v>
      </c>
    </row>
    <row r="43" spans="1:14" x14ac:dyDescent="0.2">
      <c r="A43" s="62">
        <f t="shared" si="3"/>
        <v>0.54583333333333328</v>
      </c>
      <c r="B43" s="63">
        <f t="shared" si="0"/>
        <v>0.55486111111111103</v>
      </c>
      <c r="C43" s="64" t="s">
        <v>183</v>
      </c>
      <c r="D43" s="64" t="s">
        <v>186</v>
      </c>
      <c r="E43" s="64" t="str">
        <f>B8</f>
        <v>Terror Jaapos Bieros Halos</v>
      </c>
      <c r="F43" s="87" t="s">
        <v>189</v>
      </c>
      <c r="G43" s="64" t="str">
        <f>B4</f>
        <v xml:space="preserve"> 't Vissershoedje</v>
      </c>
      <c r="H43" s="87" t="s">
        <v>88</v>
      </c>
      <c r="I43" s="64"/>
      <c r="J43" s="87" t="s">
        <v>189</v>
      </c>
      <c r="K43" s="76"/>
      <c r="L43">
        <v>4</v>
      </c>
      <c r="M43">
        <f t="shared" si="1"/>
        <v>0</v>
      </c>
      <c r="N43">
        <f t="shared" si="2"/>
        <v>0</v>
      </c>
    </row>
    <row r="44" spans="1:14" x14ac:dyDescent="0.2">
      <c r="A44" s="62">
        <f t="shared" si="3"/>
        <v>0.54583333333333328</v>
      </c>
      <c r="B44" s="63">
        <f t="shared" si="0"/>
        <v>0.55486111111111103</v>
      </c>
      <c r="C44" s="64" t="s">
        <v>183</v>
      </c>
      <c r="D44" s="64" t="s">
        <v>187</v>
      </c>
      <c r="E44" s="64" t="str">
        <f>B10</f>
        <v>Legia Vaassen</v>
      </c>
      <c r="F44" s="87" t="s">
        <v>189</v>
      </c>
      <c r="G44" s="64" t="str">
        <f>B5</f>
        <v>Fasna City</v>
      </c>
      <c r="H44" s="87" t="s">
        <v>87</v>
      </c>
      <c r="I44" s="64"/>
      <c r="J44" s="87" t="s">
        <v>189</v>
      </c>
      <c r="K44" s="76"/>
      <c r="L44">
        <v>4</v>
      </c>
      <c r="M44">
        <f t="shared" si="1"/>
        <v>0</v>
      </c>
      <c r="N44">
        <f t="shared" si="2"/>
        <v>0</v>
      </c>
    </row>
    <row r="45" spans="1:14" x14ac:dyDescent="0.2">
      <c r="A45" s="62">
        <f t="shared" si="3"/>
        <v>0.54583333333333328</v>
      </c>
      <c r="B45" s="63">
        <f t="shared" si="0"/>
        <v>0.55486111111111103</v>
      </c>
      <c r="C45" s="64" t="s">
        <v>183</v>
      </c>
      <c r="D45" s="64" t="s">
        <v>188</v>
      </c>
      <c r="E45" s="64" t="str">
        <f>B6</f>
        <v>Alle Ballen op DB11</v>
      </c>
      <c r="F45" s="87" t="s">
        <v>189</v>
      </c>
      <c r="G45" s="64" t="str">
        <f>B9</f>
        <v>Trillie united</v>
      </c>
      <c r="H45" s="87" t="s">
        <v>86</v>
      </c>
      <c r="I45" s="64"/>
      <c r="J45" s="87" t="s">
        <v>189</v>
      </c>
      <c r="K45" s="76"/>
      <c r="L45">
        <v>4</v>
      </c>
      <c r="M45">
        <f t="shared" si="1"/>
        <v>0</v>
      </c>
      <c r="N45">
        <f t="shared" si="2"/>
        <v>0</v>
      </c>
    </row>
    <row r="46" spans="1:14" x14ac:dyDescent="0.2">
      <c r="A46" s="65">
        <f t="shared" si="3"/>
        <v>0.55555555555555547</v>
      </c>
      <c r="B46" s="66">
        <f t="shared" si="0"/>
        <v>0.56458333333333321</v>
      </c>
      <c r="C46" s="67" t="s">
        <v>184</v>
      </c>
      <c r="D46" s="67" t="s">
        <v>186</v>
      </c>
      <c r="E46" s="67" t="str">
        <f>E8</f>
        <v>De Toren</v>
      </c>
      <c r="F46" s="88" t="s">
        <v>189</v>
      </c>
      <c r="G46" s="67" t="str">
        <f>E4</f>
        <v>Gratis Bier in de kantine</v>
      </c>
      <c r="H46" s="88" t="s">
        <v>160</v>
      </c>
      <c r="I46" s="67"/>
      <c r="J46" s="88" t="s">
        <v>189</v>
      </c>
      <c r="K46" s="89"/>
      <c r="L46">
        <v>4</v>
      </c>
      <c r="M46">
        <f t="shared" si="1"/>
        <v>0</v>
      </c>
      <c r="N46">
        <f t="shared" si="2"/>
        <v>0</v>
      </c>
    </row>
    <row r="47" spans="1:14" x14ac:dyDescent="0.2">
      <c r="A47" s="65">
        <f t="shared" si="3"/>
        <v>0.55555555555555547</v>
      </c>
      <c r="B47" s="66">
        <f t="shared" si="0"/>
        <v>0.56458333333333321</v>
      </c>
      <c r="C47" s="67" t="s">
        <v>184</v>
      </c>
      <c r="D47" s="67" t="s">
        <v>187</v>
      </c>
      <c r="E47" s="67" t="str">
        <f>E10</f>
        <v>Het volgende team</v>
      </c>
      <c r="F47" s="88" t="s">
        <v>189</v>
      </c>
      <c r="G47" s="67" t="str">
        <f>E5</f>
        <v>Haags Kwartiertje</v>
      </c>
      <c r="H47" s="88" t="s">
        <v>225</v>
      </c>
      <c r="I47" s="67"/>
      <c r="J47" s="88" t="s">
        <v>189</v>
      </c>
      <c r="K47" s="89"/>
      <c r="L47">
        <v>4</v>
      </c>
      <c r="M47">
        <f t="shared" si="1"/>
        <v>0</v>
      </c>
      <c r="N47">
        <f t="shared" si="2"/>
        <v>0</v>
      </c>
    </row>
    <row r="48" spans="1:14" x14ac:dyDescent="0.2">
      <c r="A48" s="65">
        <f t="shared" si="3"/>
        <v>0.55555555555555547</v>
      </c>
      <c r="B48" s="66">
        <f t="shared" si="0"/>
        <v>0.56458333333333321</v>
      </c>
      <c r="C48" s="67" t="s">
        <v>184</v>
      </c>
      <c r="D48" s="67" t="s">
        <v>188</v>
      </c>
      <c r="E48" s="67" t="str">
        <f>E6</f>
        <v>Real Regio'72</v>
      </c>
      <c r="F48" s="88" t="s">
        <v>189</v>
      </c>
      <c r="G48" s="67" t="str">
        <f>E9</f>
        <v>Kris Kakkerlak</v>
      </c>
      <c r="H48" s="88" t="s">
        <v>86</v>
      </c>
      <c r="I48" s="67"/>
      <c r="J48" s="88" t="s">
        <v>189</v>
      </c>
      <c r="K48" s="89"/>
      <c r="L48">
        <v>4</v>
      </c>
      <c r="M48">
        <f t="shared" si="1"/>
        <v>0</v>
      </c>
      <c r="N48">
        <f t="shared" si="2"/>
        <v>0</v>
      </c>
    </row>
    <row r="49" spans="1:14" x14ac:dyDescent="0.2">
      <c r="A49" s="68">
        <f t="shared" si="3"/>
        <v>0.56527777777777766</v>
      </c>
      <c r="B49" s="69">
        <f t="shared" si="0"/>
        <v>0.5743055555555554</v>
      </c>
      <c r="C49" s="70" t="s">
        <v>185</v>
      </c>
      <c r="D49" s="70" t="s">
        <v>186</v>
      </c>
      <c r="E49" s="70" t="str">
        <f>G8</f>
        <v xml:space="preserve">Einer Geth Noch </v>
      </c>
      <c r="F49" s="90" t="s">
        <v>189</v>
      </c>
      <c r="G49" s="70" t="str">
        <f>G4</f>
        <v>De Brummels</v>
      </c>
      <c r="H49" s="97" t="s">
        <v>226</v>
      </c>
      <c r="I49" s="70"/>
      <c r="J49" s="90" t="s">
        <v>189</v>
      </c>
      <c r="K49" s="79"/>
      <c r="L49">
        <v>4</v>
      </c>
      <c r="M49">
        <f t="shared" si="1"/>
        <v>0</v>
      </c>
      <c r="N49">
        <f t="shared" si="2"/>
        <v>0</v>
      </c>
    </row>
    <row r="50" spans="1:14" x14ac:dyDescent="0.2">
      <c r="A50" s="68">
        <f t="shared" si="3"/>
        <v>0.56527777777777766</v>
      </c>
      <c r="B50" s="69">
        <f t="shared" si="0"/>
        <v>0.5743055555555554</v>
      </c>
      <c r="C50" s="70" t="s">
        <v>185</v>
      </c>
      <c r="D50" s="70" t="s">
        <v>187</v>
      </c>
      <c r="E50" s="70" t="str">
        <f>G10</f>
        <v>Even Apeldoorn Bellen</v>
      </c>
      <c r="F50" s="90" t="s">
        <v>189</v>
      </c>
      <c r="G50" s="70" t="str">
        <f>G5</f>
        <v>FC Grapzuvawi</v>
      </c>
      <c r="H50" s="97" t="s">
        <v>225</v>
      </c>
      <c r="I50" s="70"/>
      <c r="J50" s="90" t="s">
        <v>189</v>
      </c>
      <c r="K50" s="79"/>
      <c r="L50">
        <v>4</v>
      </c>
      <c r="M50">
        <f t="shared" si="1"/>
        <v>0</v>
      </c>
      <c r="N50">
        <f t="shared" si="2"/>
        <v>0</v>
      </c>
    </row>
    <row r="51" spans="1:14" x14ac:dyDescent="0.2">
      <c r="A51" s="68">
        <f t="shared" si="3"/>
        <v>0.56527777777777766</v>
      </c>
      <c r="B51" s="69">
        <f t="shared" si="0"/>
        <v>0.5743055555555554</v>
      </c>
      <c r="C51" s="70" t="s">
        <v>185</v>
      </c>
      <c r="D51" s="70" t="s">
        <v>188</v>
      </c>
      <c r="E51" s="99" t="str">
        <f>G6</f>
        <v>W. Pannekoek Metsel- en Tegelwerk</v>
      </c>
      <c r="F51" s="101" t="s">
        <v>189</v>
      </c>
      <c r="G51" s="99">
        <f>G9</f>
        <v>0</v>
      </c>
      <c r="H51" s="101" t="s">
        <v>160</v>
      </c>
      <c r="I51" s="99"/>
      <c r="J51" s="101" t="s">
        <v>189</v>
      </c>
      <c r="K51" s="100"/>
      <c r="L51">
        <v>4</v>
      </c>
      <c r="M51">
        <f t="shared" si="1"/>
        <v>0</v>
      </c>
      <c r="N51">
        <f t="shared" si="2"/>
        <v>0</v>
      </c>
    </row>
    <row r="52" spans="1:14" x14ac:dyDescent="0.2">
      <c r="A52" s="62">
        <f t="shared" si="3"/>
        <v>0.57499999999999984</v>
      </c>
      <c r="B52" s="63">
        <f t="shared" si="0"/>
        <v>0.58402777777777759</v>
      </c>
      <c r="C52" s="64" t="s">
        <v>183</v>
      </c>
      <c r="D52" s="64" t="s">
        <v>186</v>
      </c>
      <c r="E52" s="64" t="str">
        <f>B9</f>
        <v>Trillie united</v>
      </c>
      <c r="F52" s="87" t="s">
        <v>189</v>
      </c>
      <c r="G52" s="64" t="str">
        <f>B4</f>
        <v xml:space="preserve"> 't Vissershoedje</v>
      </c>
      <c r="H52" s="87" t="s">
        <v>226</v>
      </c>
      <c r="I52" s="64"/>
      <c r="J52" s="87" t="s">
        <v>189</v>
      </c>
      <c r="K52" s="76"/>
      <c r="L52">
        <v>5</v>
      </c>
      <c r="M52">
        <f t="shared" si="1"/>
        <v>0</v>
      </c>
      <c r="N52">
        <f t="shared" si="2"/>
        <v>0</v>
      </c>
    </row>
    <row r="53" spans="1:14" x14ac:dyDescent="0.2">
      <c r="A53" s="62">
        <f t="shared" si="3"/>
        <v>0.57499999999999984</v>
      </c>
      <c r="B53" s="63">
        <f t="shared" si="0"/>
        <v>0.58402777777777759</v>
      </c>
      <c r="C53" s="64" t="s">
        <v>183</v>
      </c>
      <c r="D53" s="64" t="s">
        <v>187</v>
      </c>
      <c r="E53" s="64" t="str">
        <f>B5</f>
        <v>Fasna City</v>
      </c>
      <c r="F53" s="87" t="s">
        <v>189</v>
      </c>
      <c r="G53" s="64" t="str">
        <f>B7</f>
        <v>VIOS Dames 1</v>
      </c>
      <c r="H53" s="87" t="s">
        <v>206</v>
      </c>
      <c r="I53" s="64"/>
      <c r="J53" s="87" t="s">
        <v>189</v>
      </c>
      <c r="K53" s="76"/>
      <c r="L53">
        <v>5</v>
      </c>
      <c r="M53">
        <f t="shared" si="1"/>
        <v>0</v>
      </c>
      <c r="N53">
        <f t="shared" si="2"/>
        <v>0</v>
      </c>
    </row>
    <row r="54" spans="1:14" x14ac:dyDescent="0.2">
      <c r="A54" s="62">
        <f t="shared" si="3"/>
        <v>0.57499999999999984</v>
      </c>
      <c r="B54" s="63">
        <f t="shared" si="0"/>
        <v>0.58402777777777759</v>
      </c>
      <c r="C54" s="64" t="s">
        <v>183</v>
      </c>
      <c r="D54" s="64" t="s">
        <v>188</v>
      </c>
      <c r="E54" s="64" t="str">
        <f>B8</f>
        <v>Terror Jaapos Bieros Halos</v>
      </c>
      <c r="F54" s="87" t="s">
        <v>189</v>
      </c>
      <c r="G54" s="64" t="str">
        <f>B10</f>
        <v>Legia Vaassen</v>
      </c>
      <c r="H54" s="87" t="s">
        <v>160</v>
      </c>
      <c r="I54" s="64"/>
      <c r="J54" s="87" t="s">
        <v>189</v>
      </c>
      <c r="K54" s="76"/>
      <c r="L54">
        <v>5</v>
      </c>
      <c r="M54">
        <f t="shared" si="1"/>
        <v>0</v>
      </c>
      <c r="N54">
        <f t="shared" si="2"/>
        <v>0</v>
      </c>
    </row>
    <row r="55" spans="1:14" x14ac:dyDescent="0.2">
      <c r="A55" s="65">
        <f t="shared" si="3"/>
        <v>0.58472222222222203</v>
      </c>
      <c r="B55" s="66">
        <f t="shared" si="0"/>
        <v>0.59374999999999978</v>
      </c>
      <c r="C55" s="67" t="s">
        <v>184</v>
      </c>
      <c r="D55" s="67" t="s">
        <v>186</v>
      </c>
      <c r="E55" s="67" t="str">
        <f>E9</f>
        <v>Kris Kakkerlak</v>
      </c>
      <c r="F55" s="88" t="s">
        <v>189</v>
      </c>
      <c r="G55" s="67" t="str">
        <f>E4</f>
        <v>Gratis Bier in de kantine</v>
      </c>
      <c r="H55" s="88" t="s">
        <v>225</v>
      </c>
      <c r="I55" s="67"/>
      <c r="J55" s="88" t="s">
        <v>189</v>
      </c>
      <c r="K55" s="89"/>
      <c r="L55">
        <v>5</v>
      </c>
      <c r="M55">
        <f t="shared" si="1"/>
        <v>0</v>
      </c>
      <c r="N55">
        <f t="shared" si="2"/>
        <v>0</v>
      </c>
    </row>
    <row r="56" spans="1:14" x14ac:dyDescent="0.2">
      <c r="A56" s="65">
        <f t="shared" si="3"/>
        <v>0.58472222222222203</v>
      </c>
      <c r="B56" s="66">
        <f t="shared" si="0"/>
        <v>0.59374999999999978</v>
      </c>
      <c r="C56" s="67" t="s">
        <v>184</v>
      </c>
      <c r="D56" s="67" t="s">
        <v>187</v>
      </c>
      <c r="E56" s="67" t="str">
        <f>E5</f>
        <v>Haags Kwartiertje</v>
      </c>
      <c r="F56" s="88" t="s">
        <v>189</v>
      </c>
      <c r="G56" s="67" t="str">
        <f>E7</f>
        <v>New Ones</v>
      </c>
      <c r="H56" s="88" t="s">
        <v>206</v>
      </c>
      <c r="I56" s="67"/>
      <c r="J56" s="88" t="s">
        <v>189</v>
      </c>
      <c r="K56" s="89"/>
      <c r="L56">
        <v>5</v>
      </c>
      <c r="M56">
        <f t="shared" si="1"/>
        <v>0</v>
      </c>
      <c r="N56">
        <f t="shared" si="2"/>
        <v>0</v>
      </c>
    </row>
    <row r="57" spans="1:14" x14ac:dyDescent="0.2">
      <c r="A57" s="65">
        <f t="shared" si="3"/>
        <v>0.58472222222222203</v>
      </c>
      <c r="B57" s="66">
        <f t="shared" si="0"/>
        <v>0.59374999999999978</v>
      </c>
      <c r="C57" s="67" t="s">
        <v>184</v>
      </c>
      <c r="D57" s="67" t="s">
        <v>188</v>
      </c>
      <c r="E57" s="67" t="str">
        <f>E8</f>
        <v>De Toren</v>
      </c>
      <c r="F57" s="88" t="s">
        <v>189</v>
      </c>
      <c r="G57" s="67" t="str">
        <f>E10</f>
        <v>Het volgende team</v>
      </c>
      <c r="H57" s="88" t="s">
        <v>86</v>
      </c>
      <c r="I57" s="67"/>
      <c r="J57" s="88" t="s">
        <v>189</v>
      </c>
      <c r="K57" s="89"/>
      <c r="L57">
        <v>5</v>
      </c>
      <c r="M57">
        <f t="shared" si="1"/>
        <v>0</v>
      </c>
      <c r="N57">
        <f t="shared" si="2"/>
        <v>0</v>
      </c>
    </row>
    <row r="58" spans="1:14" x14ac:dyDescent="0.2">
      <c r="A58" s="68">
        <f t="shared" si="3"/>
        <v>0.59444444444444422</v>
      </c>
      <c r="B58" s="69">
        <f t="shared" si="0"/>
        <v>0.60347222222222197</v>
      </c>
      <c r="C58" s="70" t="s">
        <v>185</v>
      </c>
      <c r="D58" s="70" t="s">
        <v>186</v>
      </c>
      <c r="E58" s="99">
        <f>G9</f>
        <v>0</v>
      </c>
      <c r="F58" s="101" t="s">
        <v>189</v>
      </c>
      <c r="G58" s="99" t="str">
        <f>G4</f>
        <v>De Brummels</v>
      </c>
      <c r="H58" s="101" t="s">
        <v>225</v>
      </c>
      <c r="I58" s="99"/>
      <c r="J58" s="101" t="s">
        <v>189</v>
      </c>
      <c r="K58" s="100"/>
      <c r="L58">
        <v>5</v>
      </c>
      <c r="M58">
        <f t="shared" si="1"/>
        <v>0</v>
      </c>
      <c r="N58">
        <f t="shared" si="2"/>
        <v>0</v>
      </c>
    </row>
    <row r="59" spans="1:14" x14ac:dyDescent="0.2">
      <c r="A59" s="68">
        <f t="shared" si="3"/>
        <v>0.59444444444444422</v>
      </c>
      <c r="B59" s="69">
        <f t="shared" si="0"/>
        <v>0.60347222222222197</v>
      </c>
      <c r="C59" s="70" t="s">
        <v>185</v>
      </c>
      <c r="D59" s="70" t="s">
        <v>187</v>
      </c>
      <c r="E59" s="70" t="str">
        <f>G5</f>
        <v>FC Grapzuvawi</v>
      </c>
      <c r="F59" s="90" t="s">
        <v>189</v>
      </c>
      <c r="G59" s="70" t="str">
        <f>G7</f>
        <v>De Schapen</v>
      </c>
      <c r="H59" s="97" t="s">
        <v>160</v>
      </c>
      <c r="I59" s="70"/>
      <c r="J59" s="90" t="s">
        <v>189</v>
      </c>
      <c r="K59" s="79"/>
      <c r="L59">
        <v>5</v>
      </c>
      <c r="M59">
        <f t="shared" si="1"/>
        <v>0</v>
      </c>
      <c r="N59">
        <f t="shared" si="2"/>
        <v>0</v>
      </c>
    </row>
    <row r="60" spans="1:14" x14ac:dyDescent="0.2">
      <c r="A60" s="68">
        <f t="shared" si="3"/>
        <v>0.59444444444444422</v>
      </c>
      <c r="B60" s="69">
        <f t="shared" si="0"/>
        <v>0.60347222222222197</v>
      </c>
      <c r="C60" s="70" t="s">
        <v>185</v>
      </c>
      <c r="D60" s="70" t="s">
        <v>188</v>
      </c>
      <c r="E60" s="70" t="str">
        <f>G8</f>
        <v xml:space="preserve">Einer Geth Noch </v>
      </c>
      <c r="F60" s="90" t="s">
        <v>189</v>
      </c>
      <c r="G60" s="70" t="str">
        <f>G10</f>
        <v>Even Apeldoorn Bellen</v>
      </c>
      <c r="H60" s="97" t="s">
        <v>86</v>
      </c>
      <c r="I60" s="70"/>
      <c r="J60" s="90" t="s">
        <v>189</v>
      </c>
      <c r="K60" s="79"/>
      <c r="L60">
        <v>5</v>
      </c>
      <c r="M60">
        <f t="shared" si="1"/>
        <v>0</v>
      </c>
      <c r="N60">
        <f t="shared" si="2"/>
        <v>0</v>
      </c>
    </row>
    <row r="61" spans="1:14" x14ac:dyDescent="0.2">
      <c r="A61" s="62">
        <f t="shared" si="3"/>
        <v>0.60416666666666641</v>
      </c>
      <c r="B61" s="63">
        <f t="shared" si="0"/>
        <v>0.61319444444444415</v>
      </c>
      <c r="C61" s="64" t="s">
        <v>183</v>
      </c>
      <c r="D61" s="64" t="s">
        <v>186</v>
      </c>
      <c r="E61" s="64" t="str">
        <f>B10</f>
        <v>Legia Vaassen</v>
      </c>
      <c r="F61" s="87" t="s">
        <v>189</v>
      </c>
      <c r="G61" s="64" t="str">
        <f>B4</f>
        <v xml:space="preserve"> 't Vissershoedje</v>
      </c>
      <c r="H61" s="87" t="s">
        <v>206</v>
      </c>
      <c r="I61" s="64"/>
      <c r="J61" s="87" t="s">
        <v>189</v>
      </c>
      <c r="K61" s="76"/>
      <c r="L61">
        <v>6</v>
      </c>
      <c r="M61">
        <f t="shared" si="1"/>
        <v>0</v>
      </c>
      <c r="N61">
        <f t="shared" si="2"/>
        <v>0</v>
      </c>
    </row>
    <row r="62" spans="1:14" x14ac:dyDescent="0.2">
      <c r="A62" s="62">
        <f>B59+$A$13</f>
        <v>0.60416666666666641</v>
      </c>
      <c r="B62" s="63">
        <f>A62+$A$12</f>
        <v>0.61319444444444415</v>
      </c>
      <c r="C62" s="64" t="s">
        <v>183</v>
      </c>
      <c r="D62" s="64" t="s">
        <v>187</v>
      </c>
      <c r="E62" s="64" t="str">
        <f>B6</f>
        <v>Alle Ballen op DB11</v>
      </c>
      <c r="F62" s="87" t="s">
        <v>189</v>
      </c>
      <c r="G62" s="64" t="str">
        <f>B8</f>
        <v>Terror Jaapos Bieros Halos</v>
      </c>
      <c r="H62" s="87" t="s">
        <v>160</v>
      </c>
      <c r="I62" s="64"/>
      <c r="J62" s="87" t="s">
        <v>189</v>
      </c>
      <c r="K62" s="76"/>
      <c r="L62">
        <v>6</v>
      </c>
      <c r="M62">
        <f t="shared" si="1"/>
        <v>0</v>
      </c>
      <c r="N62">
        <f t="shared" si="2"/>
        <v>0</v>
      </c>
    </row>
    <row r="63" spans="1:14" x14ac:dyDescent="0.2">
      <c r="A63" s="62">
        <f t="shared" si="3"/>
        <v>0.60416666666666641</v>
      </c>
      <c r="B63" s="63">
        <f t="shared" si="0"/>
        <v>0.61319444444444415</v>
      </c>
      <c r="C63" s="64" t="s">
        <v>183</v>
      </c>
      <c r="D63" s="64" t="s">
        <v>188</v>
      </c>
      <c r="E63" s="64" t="str">
        <f>B7</f>
        <v>VIOS Dames 1</v>
      </c>
      <c r="F63" s="87" t="s">
        <v>189</v>
      </c>
      <c r="G63" s="64" t="str">
        <f>B9</f>
        <v>Trillie united</v>
      </c>
      <c r="H63" s="87" t="s">
        <v>226</v>
      </c>
      <c r="I63" s="64"/>
      <c r="J63" s="87" t="s">
        <v>189</v>
      </c>
      <c r="K63" s="76"/>
      <c r="L63">
        <v>6</v>
      </c>
      <c r="M63">
        <f t="shared" si="1"/>
        <v>0</v>
      </c>
      <c r="N63">
        <f t="shared" si="2"/>
        <v>0</v>
      </c>
    </row>
    <row r="64" spans="1:14" x14ac:dyDescent="0.2">
      <c r="A64" s="65">
        <f t="shared" si="3"/>
        <v>0.6138888888888886</v>
      </c>
      <c r="B64" s="66">
        <f t="shared" si="0"/>
        <v>0.62291666666666634</v>
      </c>
      <c r="C64" s="67" t="s">
        <v>184</v>
      </c>
      <c r="D64" s="67" t="s">
        <v>186</v>
      </c>
      <c r="E64" s="67" t="str">
        <f>E10</f>
        <v>Het volgende team</v>
      </c>
      <c r="F64" s="88" t="s">
        <v>189</v>
      </c>
      <c r="G64" s="67" t="str">
        <f>E4</f>
        <v>Gratis Bier in de kantine</v>
      </c>
      <c r="H64" s="88" t="s">
        <v>206</v>
      </c>
      <c r="I64" s="67"/>
      <c r="J64" s="88" t="s">
        <v>189</v>
      </c>
      <c r="K64" s="89"/>
      <c r="L64">
        <v>6</v>
      </c>
      <c r="M64">
        <f t="shared" si="1"/>
        <v>0</v>
      </c>
      <c r="N64">
        <f t="shared" si="2"/>
        <v>0</v>
      </c>
    </row>
    <row r="65" spans="1:14" x14ac:dyDescent="0.2">
      <c r="A65" s="65">
        <f t="shared" si="3"/>
        <v>0.6138888888888886</v>
      </c>
      <c r="B65" s="66">
        <f t="shared" si="0"/>
        <v>0.62291666666666634</v>
      </c>
      <c r="C65" s="67" t="s">
        <v>184</v>
      </c>
      <c r="D65" s="67" t="s">
        <v>187</v>
      </c>
      <c r="E65" s="67" t="str">
        <f>E6</f>
        <v>Real Regio'72</v>
      </c>
      <c r="F65" s="88" t="s">
        <v>189</v>
      </c>
      <c r="G65" s="67" t="str">
        <f>E8</f>
        <v>De Toren</v>
      </c>
      <c r="H65" s="88" t="s">
        <v>86</v>
      </c>
      <c r="I65" s="67"/>
      <c r="J65" s="88" t="s">
        <v>189</v>
      </c>
      <c r="K65" s="89"/>
      <c r="L65">
        <v>6</v>
      </c>
      <c r="M65">
        <f t="shared" si="1"/>
        <v>0</v>
      </c>
      <c r="N65">
        <f t="shared" si="2"/>
        <v>0</v>
      </c>
    </row>
    <row r="66" spans="1:14" x14ac:dyDescent="0.2">
      <c r="A66" s="65">
        <f t="shared" si="3"/>
        <v>0.6138888888888886</v>
      </c>
      <c r="B66" s="66">
        <f t="shared" si="0"/>
        <v>0.62291666666666634</v>
      </c>
      <c r="C66" s="67" t="s">
        <v>184</v>
      </c>
      <c r="D66" s="67" t="s">
        <v>188</v>
      </c>
      <c r="E66" s="67" t="str">
        <f>E7</f>
        <v>New Ones</v>
      </c>
      <c r="F66" s="88" t="s">
        <v>189</v>
      </c>
      <c r="G66" s="67" t="str">
        <f>E9</f>
        <v>Kris Kakkerlak</v>
      </c>
      <c r="H66" s="88" t="s">
        <v>225</v>
      </c>
      <c r="I66" s="67"/>
      <c r="J66" s="88" t="s">
        <v>189</v>
      </c>
      <c r="K66" s="89"/>
      <c r="L66">
        <v>6</v>
      </c>
      <c r="M66">
        <f t="shared" si="1"/>
        <v>0</v>
      </c>
      <c r="N66">
        <f t="shared" si="2"/>
        <v>0</v>
      </c>
    </row>
    <row r="67" spans="1:14" x14ac:dyDescent="0.2">
      <c r="A67" s="68">
        <f t="shared" si="3"/>
        <v>0.62361111111111078</v>
      </c>
      <c r="B67" s="69">
        <f t="shared" si="0"/>
        <v>0.63263888888888853</v>
      </c>
      <c r="C67" s="70" t="s">
        <v>185</v>
      </c>
      <c r="D67" s="70" t="s">
        <v>186</v>
      </c>
      <c r="E67" s="70" t="str">
        <f>G10</f>
        <v>Even Apeldoorn Bellen</v>
      </c>
      <c r="F67" s="90" t="s">
        <v>189</v>
      </c>
      <c r="G67" s="70" t="str">
        <f>G4</f>
        <v>De Brummels</v>
      </c>
      <c r="H67" s="97" t="s">
        <v>160</v>
      </c>
      <c r="I67" s="70"/>
      <c r="J67" s="90" t="s">
        <v>189</v>
      </c>
      <c r="K67" s="79"/>
      <c r="L67">
        <v>6</v>
      </c>
      <c r="M67">
        <f t="shared" si="1"/>
        <v>0</v>
      </c>
      <c r="N67">
        <f t="shared" si="2"/>
        <v>0</v>
      </c>
    </row>
    <row r="68" spans="1:14" x14ac:dyDescent="0.2">
      <c r="A68" s="68">
        <f>B65+$A$13</f>
        <v>0.62361111111111078</v>
      </c>
      <c r="B68" s="69">
        <f>A68+$A$12</f>
        <v>0.63263888888888853</v>
      </c>
      <c r="C68" s="70" t="s">
        <v>185</v>
      </c>
      <c r="D68" s="70" t="s">
        <v>187</v>
      </c>
      <c r="E68" s="70" t="str">
        <f>G6</f>
        <v>W. Pannekoek Metsel- en Tegelwerk</v>
      </c>
      <c r="F68" s="90" t="s">
        <v>189</v>
      </c>
      <c r="G68" s="70" t="str">
        <f>G8</f>
        <v xml:space="preserve">Einer Geth Noch </v>
      </c>
      <c r="H68" s="97" t="s">
        <v>86</v>
      </c>
      <c r="I68" s="70"/>
      <c r="J68" s="90" t="s">
        <v>189</v>
      </c>
      <c r="K68" s="79"/>
      <c r="L68">
        <v>6</v>
      </c>
      <c r="M68">
        <f t="shared" si="1"/>
        <v>0</v>
      </c>
      <c r="N68">
        <f t="shared" si="2"/>
        <v>0</v>
      </c>
    </row>
    <row r="69" spans="1:14" x14ac:dyDescent="0.2">
      <c r="A69" s="68">
        <f t="shared" si="3"/>
        <v>0.62361111111111078</v>
      </c>
      <c r="B69" s="69">
        <f t="shared" si="0"/>
        <v>0.63263888888888853</v>
      </c>
      <c r="C69" s="70" t="s">
        <v>185</v>
      </c>
      <c r="D69" s="70" t="s">
        <v>188</v>
      </c>
      <c r="E69" s="99" t="str">
        <f>G7</f>
        <v>De Schapen</v>
      </c>
      <c r="F69" s="101" t="s">
        <v>189</v>
      </c>
      <c r="G69" s="99">
        <f>G9</f>
        <v>0</v>
      </c>
      <c r="H69" s="101" t="s">
        <v>225</v>
      </c>
      <c r="I69" s="99"/>
      <c r="J69" s="101" t="s">
        <v>189</v>
      </c>
      <c r="K69" s="100"/>
      <c r="L69">
        <v>6</v>
      </c>
      <c r="M69">
        <f t="shared" si="1"/>
        <v>0</v>
      </c>
      <c r="N69">
        <f t="shared" si="2"/>
        <v>0</v>
      </c>
    </row>
    <row r="70" spans="1:14" x14ac:dyDescent="0.2">
      <c r="A70" s="62">
        <f t="shared" ref="A70" si="4">B67+$A$13</f>
        <v>0.63333333333333297</v>
      </c>
      <c r="B70" s="63">
        <f t="shared" ref="B70" si="5">A70+$A$12</f>
        <v>0.64236111111111072</v>
      </c>
      <c r="C70" s="64" t="s">
        <v>183</v>
      </c>
      <c r="D70" s="64" t="s">
        <v>186</v>
      </c>
      <c r="E70" s="64" t="str">
        <f>B5</f>
        <v>Fasna City</v>
      </c>
      <c r="F70" s="87" t="s">
        <v>189</v>
      </c>
      <c r="G70" s="64" t="str">
        <f>B6</f>
        <v>Alle Ballen op DB11</v>
      </c>
      <c r="H70" s="87" t="s">
        <v>160</v>
      </c>
      <c r="I70" s="64"/>
      <c r="J70" s="87" t="s">
        <v>189</v>
      </c>
      <c r="K70" s="76"/>
      <c r="L70">
        <v>7</v>
      </c>
      <c r="M70">
        <f t="shared" si="1"/>
        <v>0</v>
      </c>
      <c r="N70">
        <f t="shared" si="2"/>
        <v>0</v>
      </c>
    </row>
    <row r="71" spans="1:14" x14ac:dyDescent="0.2">
      <c r="A71" s="62">
        <f>B68+$A$13</f>
        <v>0.63333333333333297</v>
      </c>
      <c r="B71" s="63">
        <f>A71+$A$12</f>
        <v>0.64236111111111072</v>
      </c>
      <c r="C71" s="64" t="s">
        <v>183</v>
      </c>
      <c r="D71" s="64" t="s">
        <v>187</v>
      </c>
      <c r="E71" s="64" t="str">
        <f>B7</f>
        <v>VIOS Dames 1</v>
      </c>
      <c r="F71" s="87" t="s">
        <v>189</v>
      </c>
      <c r="G71" s="64" t="str">
        <f>B8</f>
        <v>Terror Jaapos Bieros Halos</v>
      </c>
      <c r="H71" s="87" t="s">
        <v>206</v>
      </c>
      <c r="I71" s="64"/>
      <c r="J71" s="87" t="s">
        <v>189</v>
      </c>
      <c r="K71" s="76"/>
      <c r="L71">
        <v>7</v>
      </c>
      <c r="M71">
        <f t="shared" si="1"/>
        <v>0</v>
      </c>
      <c r="N71">
        <f t="shared" si="2"/>
        <v>0</v>
      </c>
    </row>
    <row r="72" spans="1:14" x14ac:dyDescent="0.2">
      <c r="A72" s="62">
        <f t="shared" ref="A72:A76" si="6">B69+$A$13</f>
        <v>0.63333333333333297</v>
      </c>
      <c r="B72" s="63">
        <f t="shared" ref="B72:B76" si="7">A72+$A$12</f>
        <v>0.64236111111111072</v>
      </c>
      <c r="C72" s="64" t="s">
        <v>183</v>
      </c>
      <c r="D72" s="64" t="s">
        <v>188</v>
      </c>
      <c r="E72" s="64" t="str">
        <f>B9</f>
        <v>Trillie united</v>
      </c>
      <c r="F72" s="87" t="s">
        <v>189</v>
      </c>
      <c r="G72" s="64" t="str">
        <f>B10</f>
        <v>Legia Vaassen</v>
      </c>
      <c r="H72" s="87" t="s">
        <v>226</v>
      </c>
      <c r="I72" s="64"/>
      <c r="J72" s="87" t="s">
        <v>189</v>
      </c>
      <c r="K72" s="76"/>
      <c r="L72">
        <v>7</v>
      </c>
      <c r="M72">
        <f t="shared" si="1"/>
        <v>0</v>
      </c>
      <c r="N72">
        <f t="shared" si="2"/>
        <v>0</v>
      </c>
    </row>
    <row r="73" spans="1:14" x14ac:dyDescent="0.2">
      <c r="A73" s="65">
        <f t="shared" si="6"/>
        <v>0.64305555555555516</v>
      </c>
      <c r="B73" s="66">
        <f t="shared" si="7"/>
        <v>0.6520833333333329</v>
      </c>
      <c r="C73" s="67" t="s">
        <v>184</v>
      </c>
      <c r="D73" s="67" t="s">
        <v>186</v>
      </c>
      <c r="E73" s="67" t="str">
        <f>E5</f>
        <v>Haags Kwartiertje</v>
      </c>
      <c r="F73" s="88" t="s">
        <v>189</v>
      </c>
      <c r="G73" s="67" t="str">
        <f>E6</f>
        <v>Real Regio'72</v>
      </c>
      <c r="H73" s="88" t="s">
        <v>225</v>
      </c>
      <c r="I73" s="67"/>
      <c r="J73" s="88" t="s">
        <v>189</v>
      </c>
      <c r="K73" s="89"/>
      <c r="L73">
        <v>7</v>
      </c>
      <c r="M73">
        <f t="shared" si="1"/>
        <v>0</v>
      </c>
      <c r="N73">
        <f t="shared" si="2"/>
        <v>0</v>
      </c>
    </row>
    <row r="74" spans="1:14" x14ac:dyDescent="0.2">
      <c r="A74" s="65">
        <f t="shared" si="6"/>
        <v>0.64305555555555516</v>
      </c>
      <c r="B74" s="66">
        <f t="shared" si="7"/>
        <v>0.6520833333333329</v>
      </c>
      <c r="C74" s="67" t="s">
        <v>184</v>
      </c>
      <c r="D74" s="67" t="s">
        <v>187</v>
      </c>
      <c r="E74" s="67" t="str">
        <f>E7</f>
        <v>New Ones</v>
      </c>
      <c r="F74" s="88" t="s">
        <v>189</v>
      </c>
      <c r="G74" s="67" t="str">
        <f>E8</f>
        <v>De Toren</v>
      </c>
      <c r="H74" s="88" t="s">
        <v>206</v>
      </c>
      <c r="I74" s="67"/>
      <c r="J74" s="88" t="s">
        <v>189</v>
      </c>
      <c r="K74" s="89"/>
      <c r="L74">
        <v>7</v>
      </c>
      <c r="M74">
        <f t="shared" si="1"/>
        <v>0</v>
      </c>
      <c r="N74">
        <f t="shared" si="2"/>
        <v>0</v>
      </c>
    </row>
    <row r="75" spans="1:14" x14ac:dyDescent="0.2">
      <c r="A75" s="65">
        <f t="shared" si="6"/>
        <v>0.64305555555555516</v>
      </c>
      <c r="B75" s="66">
        <f t="shared" si="7"/>
        <v>0.6520833333333329</v>
      </c>
      <c r="C75" s="67" t="s">
        <v>184</v>
      </c>
      <c r="D75" s="67" t="s">
        <v>188</v>
      </c>
      <c r="E75" s="67" t="str">
        <f>E9</f>
        <v>Kris Kakkerlak</v>
      </c>
      <c r="F75" s="88" t="s">
        <v>189</v>
      </c>
      <c r="G75" s="67" t="str">
        <f>E10</f>
        <v>Het volgende team</v>
      </c>
      <c r="H75" s="88" t="s">
        <v>226</v>
      </c>
      <c r="I75" s="67"/>
      <c r="J75" s="88" t="s">
        <v>189</v>
      </c>
      <c r="K75" s="89"/>
      <c r="L75">
        <v>7</v>
      </c>
      <c r="M75">
        <f t="shared" si="1"/>
        <v>0</v>
      </c>
      <c r="N75">
        <f t="shared" si="2"/>
        <v>0</v>
      </c>
    </row>
    <row r="76" spans="1:14" x14ac:dyDescent="0.2">
      <c r="A76" s="68">
        <f t="shared" si="6"/>
        <v>0.65277777777777735</v>
      </c>
      <c r="B76" s="69">
        <f t="shared" si="7"/>
        <v>0.66180555555555509</v>
      </c>
      <c r="C76" s="70" t="s">
        <v>185</v>
      </c>
      <c r="D76" s="70" t="s">
        <v>186</v>
      </c>
      <c r="E76" s="70" t="str">
        <f>G5</f>
        <v>FC Grapzuvawi</v>
      </c>
      <c r="F76" s="90" t="s">
        <v>189</v>
      </c>
      <c r="G76" s="70" t="str">
        <f>G6</f>
        <v>W. Pannekoek Metsel- en Tegelwerk</v>
      </c>
      <c r="H76" s="97" t="s">
        <v>160</v>
      </c>
      <c r="I76" s="70"/>
      <c r="J76" s="90" t="s">
        <v>189</v>
      </c>
      <c r="K76" s="79"/>
      <c r="L76">
        <v>7</v>
      </c>
      <c r="M76">
        <f t="shared" si="1"/>
        <v>0</v>
      </c>
      <c r="N76">
        <f t="shared" si="2"/>
        <v>0</v>
      </c>
    </row>
    <row r="77" spans="1:14" x14ac:dyDescent="0.2">
      <c r="A77" s="68">
        <f>B74+$A$13</f>
        <v>0.65277777777777735</v>
      </c>
      <c r="B77" s="69">
        <f>A77+$A$12</f>
        <v>0.66180555555555509</v>
      </c>
      <c r="C77" s="70" t="s">
        <v>185</v>
      </c>
      <c r="D77" s="70" t="s">
        <v>187</v>
      </c>
      <c r="E77" s="70" t="str">
        <f>G7</f>
        <v>De Schapen</v>
      </c>
      <c r="F77" s="90" t="s">
        <v>189</v>
      </c>
      <c r="G77" s="70" t="str">
        <f>G8</f>
        <v xml:space="preserve">Einer Geth Noch </v>
      </c>
      <c r="H77" s="97" t="s">
        <v>226</v>
      </c>
      <c r="I77" s="70"/>
      <c r="J77" s="90" t="s">
        <v>189</v>
      </c>
      <c r="K77" s="79"/>
      <c r="L77">
        <v>7</v>
      </c>
      <c r="M77">
        <f t="shared" si="1"/>
        <v>0</v>
      </c>
      <c r="N77">
        <f t="shared" si="2"/>
        <v>0</v>
      </c>
    </row>
    <row r="78" spans="1:14" ht="13.5" thickBot="1" x14ac:dyDescent="0.25">
      <c r="A78" s="71">
        <f t="shared" ref="A78" si="8">B75+$A$13</f>
        <v>0.65277777777777735</v>
      </c>
      <c r="B78" s="72">
        <f t="shared" ref="B78" si="9">A78+$A$12</f>
        <v>0.66180555555555509</v>
      </c>
      <c r="C78" s="73" t="s">
        <v>185</v>
      </c>
      <c r="D78" s="73" t="s">
        <v>188</v>
      </c>
      <c r="E78" s="102">
        <f>G9</f>
        <v>0</v>
      </c>
      <c r="F78" s="103" t="s">
        <v>189</v>
      </c>
      <c r="G78" s="102" t="str">
        <f>G10</f>
        <v>Even Apeldoorn Bellen</v>
      </c>
      <c r="H78" s="102" t="s">
        <v>225</v>
      </c>
      <c r="I78" s="102"/>
      <c r="J78" s="103" t="s">
        <v>189</v>
      </c>
      <c r="K78" s="104"/>
      <c r="L78">
        <v>7</v>
      </c>
      <c r="M78">
        <f t="shared" si="1"/>
        <v>0</v>
      </c>
      <c r="N78">
        <f t="shared" si="2"/>
        <v>0</v>
      </c>
    </row>
    <row r="79" spans="1:14" ht="13.5" thickBot="1" x14ac:dyDescent="0.25"/>
    <row r="80" spans="1:14" x14ac:dyDescent="0.2">
      <c r="A80" s="119" t="s">
        <v>214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1"/>
    </row>
    <row r="81" spans="1:11" x14ac:dyDescent="0.2">
      <c r="A81" s="95">
        <v>0.5</v>
      </c>
      <c r="B81" s="91">
        <v>0.54166666666666663</v>
      </c>
      <c r="C81" s="92"/>
      <c r="D81" s="93" t="s">
        <v>208</v>
      </c>
      <c r="E81" s="94" t="s">
        <v>209</v>
      </c>
      <c r="F81" s="92"/>
      <c r="G81" s="115" t="s">
        <v>210</v>
      </c>
      <c r="H81" s="115"/>
      <c r="I81" s="92"/>
      <c r="J81" s="92"/>
      <c r="K81" s="96"/>
    </row>
    <row r="82" spans="1:11" x14ac:dyDescent="0.2">
      <c r="A82" s="95">
        <v>0.54166666666666663</v>
      </c>
      <c r="B82" s="91">
        <v>0.58333333333333337</v>
      </c>
      <c r="C82" s="92"/>
      <c r="D82" s="93" t="s">
        <v>208</v>
      </c>
      <c r="E82" s="94" t="s">
        <v>211</v>
      </c>
      <c r="F82" s="92"/>
      <c r="G82" s="115" t="s">
        <v>210</v>
      </c>
      <c r="H82" s="115"/>
      <c r="I82" s="92"/>
      <c r="J82" s="92"/>
      <c r="K82" s="96"/>
    </row>
    <row r="83" spans="1:11" x14ac:dyDescent="0.2">
      <c r="A83" s="95">
        <v>0.58333333333333337</v>
      </c>
      <c r="B83" s="91">
        <v>0.625</v>
      </c>
      <c r="C83" s="92"/>
      <c r="D83" s="93" t="s">
        <v>208</v>
      </c>
      <c r="E83" s="94" t="s">
        <v>212</v>
      </c>
      <c r="F83" s="92"/>
      <c r="G83" s="115" t="s">
        <v>210</v>
      </c>
      <c r="H83" s="115"/>
      <c r="I83" s="92"/>
      <c r="J83" s="92"/>
      <c r="K83" s="96"/>
    </row>
    <row r="84" spans="1:11" ht="13.5" thickBot="1" x14ac:dyDescent="0.25">
      <c r="A84" s="116" t="s">
        <v>213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8"/>
    </row>
  </sheetData>
  <mergeCells count="14">
    <mergeCell ref="I15:K15"/>
    <mergeCell ref="B3:C3"/>
    <mergeCell ref="B4:C4"/>
    <mergeCell ref="B5:C5"/>
    <mergeCell ref="B6:C6"/>
    <mergeCell ref="B7:C7"/>
    <mergeCell ref="B8:C8"/>
    <mergeCell ref="B9:C9"/>
    <mergeCell ref="B10:C10"/>
    <mergeCell ref="G81:H81"/>
    <mergeCell ref="A84:K84"/>
    <mergeCell ref="A80:K80"/>
    <mergeCell ref="G82:H82"/>
    <mergeCell ref="G83:H83"/>
  </mergeCells>
  <pageMargins left="0.7" right="0.7" top="0.75" bottom="0.75" header="0.3" footer="0.3"/>
  <pageSetup paperSize="8" scale="9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workbookViewId="0">
      <selection activeCell="H7" sqref="H7"/>
    </sheetView>
  </sheetViews>
  <sheetFormatPr defaultRowHeight="18.75" x14ac:dyDescent="0.3"/>
  <cols>
    <col min="1" max="1" width="45" style="28" customWidth="1"/>
    <col min="2" max="7" width="8.7109375" style="28" customWidth="1"/>
    <col min="8" max="8" width="9.85546875" style="28" customWidth="1"/>
    <col min="9" max="9" width="10.140625" style="28" customWidth="1"/>
    <col min="10" max="10" width="8.28515625" style="85" hidden="1" customWidth="1"/>
    <col min="11" max="14" width="9.140625" style="28" hidden="1" customWidth="1"/>
    <col min="15" max="15" width="25.85546875" style="19" bestFit="1" customWidth="1"/>
    <col min="16" max="16384" width="9.140625" style="28"/>
  </cols>
  <sheetData>
    <row r="1" spans="1:15" s="19" customFormat="1" ht="124.5" customHeight="1" x14ac:dyDescent="0.3">
      <c r="J1" s="84"/>
    </row>
    <row r="2" spans="1:15" ht="19.5" thickBot="1" x14ac:dyDescent="0.35">
      <c r="A2" s="19"/>
      <c r="B2" s="19"/>
      <c r="C2" s="19"/>
      <c r="D2" s="19"/>
      <c r="H2" s="19"/>
      <c r="I2" s="19"/>
      <c r="J2" s="84"/>
    </row>
    <row r="3" spans="1:15" x14ac:dyDescent="0.3">
      <c r="A3" s="29"/>
      <c r="B3" s="128" t="s">
        <v>101</v>
      </c>
      <c r="C3" s="128"/>
      <c r="D3" s="128"/>
      <c r="E3" s="128"/>
      <c r="F3" s="128"/>
      <c r="G3" s="59"/>
      <c r="H3" s="59" t="s">
        <v>102</v>
      </c>
      <c r="I3" s="30" t="s">
        <v>103</v>
      </c>
      <c r="O3" s="19" t="s">
        <v>193</v>
      </c>
    </row>
    <row r="4" spans="1:15" x14ac:dyDescent="0.3">
      <c r="A4" s="31" t="s">
        <v>104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/>
      <c r="I4" s="33"/>
      <c r="O4" s="19" t="s">
        <v>194</v>
      </c>
    </row>
    <row r="5" spans="1:15" x14ac:dyDescent="0.3">
      <c r="A5" s="36" t="str">
        <f>Teamindeling!A4</f>
        <v xml:space="preserve"> 't Vissershoedje</v>
      </c>
      <c r="B5" s="34">
        <f>speelschema!$M$16</f>
        <v>0</v>
      </c>
      <c r="C5" s="34">
        <f>speelschema!$M$25</f>
        <v>0</v>
      </c>
      <c r="D5" s="34">
        <f>speelschema!$M$34</f>
        <v>0</v>
      </c>
      <c r="E5" s="34">
        <f>speelschema!$N$43</f>
        <v>0</v>
      </c>
      <c r="F5" s="34">
        <f>speelschema!$N$52</f>
        <v>0</v>
      </c>
      <c r="G5" s="34">
        <f>speelschema!$N$61</f>
        <v>0</v>
      </c>
      <c r="H5" s="34">
        <f t="shared" ref="H5:H11" si="0">SUM(B5:G5)</f>
        <v>0</v>
      </c>
      <c r="I5" s="35">
        <f>N5-O5</f>
        <v>7</v>
      </c>
      <c r="J5" s="85">
        <f>H5</f>
        <v>0</v>
      </c>
      <c r="K5" s="28">
        <f>IF($J5&gt;$J6,1,0)+IF($J5&gt;$J7,1,0)+IF($J5&gt;$J8,1,0)+IF($J5&gt;$J9,1,0)+IF($J5&gt;$J10,1,0)+IF($J5&gt;$J11,1,0)</f>
        <v>0</v>
      </c>
      <c r="L5" s="28">
        <v>0</v>
      </c>
      <c r="M5" s="28">
        <v>7</v>
      </c>
      <c r="N5" s="28">
        <f>VLOOKUP(K5,$L$5:$M$11,2,FALSE)</f>
        <v>7</v>
      </c>
      <c r="O5" s="19">
        <v>0</v>
      </c>
    </row>
    <row r="6" spans="1:15" x14ac:dyDescent="0.3">
      <c r="A6" s="36" t="str">
        <f>Teamindeling!D4</f>
        <v>Fasna City</v>
      </c>
      <c r="B6" s="34">
        <f>speelschema!$N$16</f>
        <v>0</v>
      </c>
      <c r="C6" s="34">
        <f>speelschema!$M$26</f>
        <v>0</v>
      </c>
      <c r="D6" s="34">
        <f>speelschema!$M$35</f>
        <v>0</v>
      </c>
      <c r="E6" s="34">
        <f>speelschema!$N$44</f>
        <v>0</v>
      </c>
      <c r="F6" s="34">
        <f>speelschema!$M$53</f>
        <v>0</v>
      </c>
      <c r="G6" s="34">
        <f>speelschema!$M$70</f>
        <v>0</v>
      </c>
      <c r="H6" s="34">
        <f t="shared" si="0"/>
        <v>0</v>
      </c>
      <c r="I6" s="35">
        <f t="shared" ref="I6:I11" si="1">N6-O6</f>
        <v>7</v>
      </c>
      <c r="J6" s="85">
        <f t="shared" ref="J6:J11" si="2">H6</f>
        <v>0</v>
      </c>
      <c r="K6" s="28">
        <f>IF($J6&gt;$J5,1,0)+IF($J6&gt;$J7,1,0)+IF($J6&gt;$J8,1,0)+IF($J6&gt;$J9,1,0)+IF($J6&gt;$J10,1,0)+IF($J6&gt;$J11,1,0)</f>
        <v>0</v>
      </c>
      <c r="L6" s="28">
        <v>1</v>
      </c>
      <c r="M6" s="28">
        <v>6</v>
      </c>
      <c r="N6" s="28">
        <f t="shared" ref="N6:N11" si="3">VLOOKUP(K6,$L$5:$M$11,2,FALSE)</f>
        <v>7</v>
      </c>
      <c r="O6" s="19">
        <v>0</v>
      </c>
    </row>
    <row r="7" spans="1:15" x14ac:dyDescent="0.3">
      <c r="A7" s="36" t="str">
        <f>Teamindeling!G4</f>
        <v>Alle Ballen op DB11</v>
      </c>
      <c r="B7" s="34">
        <f>speelschema!$M$17</f>
        <v>0</v>
      </c>
      <c r="C7" s="34">
        <f>speelschema!$N$25</f>
        <v>0</v>
      </c>
      <c r="D7" s="34">
        <f>speelschema!$N$36</f>
        <v>0</v>
      </c>
      <c r="E7" s="34">
        <f>speelschema!$M$45</f>
        <v>0</v>
      </c>
      <c r="F7" s="34">
        <f>speelschema!$M$62</f>
        <v>0</v>
      </c>
      <c r="G7" s="34">
        <f>speelschema!$N$70</f>
        <v>0</v>
      </c>
      <c r="H7" s="34">
        <f t="shared" si="0"/>
        <v>0</v>
      </c>
      <c r="I7" s="35">
        <f t="shared" si="1"/>
        <v>7</v>
      </c>
      <c r="J7" s="85">
        <f t="shared" si="2"/>
        <v>0</v>
      </c>
      <c r="K7" s="28">
        <f>IF($J7&gt;$J5,1,0)+IF($J7&gt;$J6,1,0)+IF($J7&gt;$J8,1,0)+IF($J7&gt;$J9,1,0)+IF($J7&gt;$J10,1,0)+IF($J7&gt;$J11,1,0)</f>
        <v>0</v>
      </c>
      <c r="L7" s="28">
        <v>2</v>
      </c>
      <c r="M7" s="28">
        <v>5</v>
      </c>
      <c r="N7" s="28">
        <f t="shared" si="3"/>
        <v>7</v>
      </c>
      <c r="O7" s="19">
        <v>0</v>
      </c>
    </row>
    <row r="8" spans="1:15" x14ac:dyDescent="0.3">
      <c r="A8" s="36" t="str">
        <f>Teamindeling!A16</f>
        <v>VIOS Dames 1</v>
      </c>
      <c r="B8" s="34">
        <f>speelschema!$N$17</f>
        <v>0</v>
      </c>
      <c r="C8" s="34">
        <f>speelschema!$M$27</f>
        <v>0</v>
      </c>
      <c r="D8" s="34">
        <f>speelschema!$N$34</f>
        <v>0</v>
      </c>
      <c r="E8" s="34">
        <f>speelschema!$N$53</f>
        <v>0</v>
      </c>
      <c r="F8" s="34">
        <f>speelschema!$M$63</f>
        <v>0</v>
      </c>
      <c r="G8" s="34">
        <f>speelschema!$M$71</f>
        <v>0</v>
      </c>
      <c r="H8" s="34">
        <f t="shared" si="0"/>
        <v>0</v>
      </c>
      <c r="I8" s="35">
        <f t="shared" si="1"/>
        <v>7</v>
      </c>
      <c r="J8" s="85">
        <f t="shared" si="2"/>
        <v>0</v>
      </c>
      <c r="K8" s="28">
        <f>IF($J8&gt;$J5,1,0)+IF($J8&gt;$J6,1,0)+IF($J8&gt;$J7,1,0)+IF($J8&gt;$J9,1,0)+IF($J8&gt;$J10,1,0)+IF($J8&gt;$J11,1,0)</f>
        <v>0</v>
      </c>
      <c r="L8" s="28">
        <v>3</v>
      </c>
      <c r="M8" s="28">
        <v>4</v>
      </c>
      <c r="N8" s="28">
        <f t="shared" si="3"/>
        <v>7</v>
      </c>
      <c r="O8" s="19">
        <v>0</v>
      </c>
    </row>
    <row r="9" spans="1:15" x14ac:dyDescent="0.3">
      <c r="A9" s="36" t="str">
        <f>Teamindeling!D16</f>
        <v>Terror Jaapos Bieros Halos</v>
      </c>
      <c r="B9" s="34">
        <f>speelschema!$M$18</f>
        <v>0</v>
      </c>
      <c r="C9" s="34">
        <f>speelschema!$N$26</f>
        <v>0</v>
      </c>
      <c r="D9" s="34">
        <f>speelschema!$M$43</f>
        <v>0</v>
      </c>
      <c r="E9" s="34">
        <f>speelschema!$M$54</f>
        <v>0</v>
      </c>
      <c r="F9" s="34">
        <f>speelschema!$N$62</f>
        <v>0</v>
      </c>
      <c r="G9" s="34">
        <f>speelschema!$N$71</f>
        <v>0</v>
      </c>
      <c r="H9" s="34">
        <f t="shared" si="0"/>
        <v>0</v>
      </c>
      <c r="I9" s="35">
        <f t="shared" si="1"/>
        <v>7</v>
      </c>
      <c r="J9" s="85">
        <f t="shared" si="2"/>
        <v>0</v>
      </c>
      <c r="K9" s="28">
        <f>IF($J9&gt;$J5,1,0)+IF($J9&gt;$J6,1,0)+IF($J9&gt;$J7,1,0)+IF($J9&gt;$J8,1,0)+IF($J9&gt;$J10,1,0)+IF($J9&gt;$J11,1,0)</f>
        <v>0</v>
      </c>
      <c r="L9" s="28">
        <v>4</v>
      </c>
      <c r="M9" s="28">
        <v>3</v>
      </c>
      <c r="N9" s="28">
        <f t="shared" si="3"/>
        <v>7</v>
      </c>
      <c r="O9" s="19">
        <v>0</v>
      </c>
    </row>
    <row r="10" spans="1:15" x14ac:dyDescent="0.3">
      <c r="A10" s="36" t="str">
        <f>Teamindeling!G16</f>
        <v>Trillie united</v>
      </c>
      <c r="B10" s="34">
        <f>speelschema!$N$18</f>
        <v>0</v>
      </c>
      <c r="C10" s="34">
        <f>speelschema!$M$35</f>
        <v>0</v>
      </c>
      <c r="D10" s="34">
        <f>speelschema!$N$45</f>
        <v>0</v>
      </c>
      <c r="E10" s="34">
        <f>speelschema!$M$52</f>
        <v>0</v>
      </c>
      <c r="F10" s="34">
        <f>speelschema!$N$63</f>
        <v>0</v>
      </c>
      <c r="G10" s="34">
        <f>speelschema!$M$72</f>
        <v>0</v>
      </c>
      <c r="H10" s="34">
        <f t="shared" si="0"/>
        <v>0</v>
      </c>
      <c r="I10" s="35">
        <f t="shared" si="1"/>
        <v>7</v>
      </c>
      <c r="J10" s="85">
        <f t="shared" si="2"/>
        <v>0</v>
      </c>
      <c r="K10" s="28">
        <f>IF($J10&gt;$J5,1,0)+IF($J10&gt;$J6,1,0)+IF($J10&gt;$J7,1,0)+IF($J10&gt;$J8,1,0)+IF($J10&gt;$J9,1,0)+IF($J10&gt;$J11,1,0)</f>
        <v>0</v>
      </c>
      <c r="L10" s="28">
        <v>5</v>
      </c>
      <c r="M10" s="28">
        <v>2</v>
      </c>
      <c r="N10" s="28">
        <f t="shared" si="3"/>
        <v>7</v>
      </c>
      <c r="O10" s="19">
        <v>0</v>
      </c>
    </row>
    <row r="11" spans="1:15" ht="19.5" thickBot="1" x14ac:dyDescent="0.35">
      <c r="A11" s="37" t="str">
        <f>Teamindeling!J4</f>
        <v>Legia Vaassen</v>
      </c>
      <c r="B11" s="38">
        <f>speelschema!$N$27</f>
        <v>0</v>
      </c>
      <c r="C11" s="38">
        <f>speelschema!$M$36</f>
        <v>0</v>
      </c>
      <c r="D11" s="38">
        <f>speelschema!$M$44</f>
        <v>0</v>
      </c>
      <c r="E11" s="38">
        <f>speelschema!$N$54</f>
        <v>0</v>
      </c>
      <c r="F11" s="38">
        <f>speelschema!$M$61</f>
        <v>0</v>
      </c>
      <c r="G11" s="38">
        <f>speelschema!$N$72</f>
        <v>0</v>
      </c>
      <c r="H11" s="38">
        <f t="shared" si="0"/>
        <v>0</v>
      </c>
      <c r="I11" s="39">
        <f t="shared" si="1"/>
        <v>7</v>
      </c>
      <c r="J11" s="85">
        <f t="shared" si="2"/>
        <v>0</v>
      </c>
      <c r="K11" s="28">
        <f>IF($J11&gt;$J5,1,0)+IF($J11&gt;$J6,1,0)+IF($J11&gt;$J7,1,0)+IF($J11&gt;$J8,1,0)+IF($J11&gt;$J9,1,0)+IF($J11&gt;$J10,1,0)</f>
        <v>0</v>
      </c>
      <c r="L11" s="28">
        <v>6</v>
      </c>
      <c r="M11" s="28">
        <v>1</v>
      </c>
      <c r="N11" s="28">
        <f t="shared" si="3"/>
        <v>7</v>
      </c>
      <c r="O11" s="19">
        <v>0</v>
      </c>
    </row>
    <row r="12" spans="1:15" x14ac:dyDescent="0.3">
      <c r="A12" s="19"/>
      <c r="B12" s="19"/>
      <c r="C12" s="19"/>
      <c r="D12" s="19"/>
      <c r="H12" s="19"/>
      <c r="I12" s="19"/>
      <c r="J12" s="84"/>
    </row>
    <row r="13" spans="1:15" ht="19.5" thickBot="1" x14ac:dyDescent="0.35">
      <c r="A13" s="19"/>
      <c r="B13" s="19"/>
      <c r="C13" s="19"/>
      <c r="D13" s="19"/>
      <c r="H13" s="19"/>
      <c r="I13" s="19"/>
      <c r="J13" s="84"/>
    </row>
    <row r="14" spans="1:15" x14ac:dyDescent="0.3">
      <c r="A14" s="29"/>
      <c r="B14" s="128" t="s">
        <v>101</v>
      </c>
      <c r="C14" s="128"/>
      <c r="D14" s="128"/>
      <c r="E14" s="128"/>
      <c r="F14" s="128"/>
      <c r="G14" s="59"/>
      <c r="H14" s="59" t="s">
        <v>102</v>
      </c>
      <c r="I14" s="30" t="s">
        <v>103</v>
      </c>
      <c r="O14" s="19" t="s">
        <v>193</v>
      </c>
    </row>
    <row r="15" spans="1:15" x14ac:dyDescent="0.3">
      <c r="A15" s="31" t="s">
        <v>105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/>
      <c r="I15" s="33"/>
      <c r="O15" s="19" t="s">
        <v>194</v>
      </c>
    </row>
    <row r="16" spans="1:15" x14ac:dyDescent="0.3">
      <c r="A16" s="40" t="str">
        <f>Teamindeling!A34</f>
        <v>Gratis Bier in de kantine</v>
      </c>
      <c r="B16" s="41">
        <f>speelschema!$M$19</f>
        <v>0</v>
      </c>
      <c r="C16" s="41">
        <f>speelschema!$M$28</f>
        <v>0</v>
      </c>
      <c r="D16" s="41">
        <f>speelschema!$M$37</f>
        <v>0</v>
      </c>
      <c r="E16" s="41">
        <f>speelschema!$N$46</f>
        <v>0</v>
      </c>
      <c r="F16" s="41">
        <f>speelschema!$N$55</f>
        <v>0</v>
      </c>
      <c r="G16" s="41">
        <f>speelschema!$N$64</f>
        <v>0</v>
      </c>
      <c r="H16" s="41">
        <f t="shared" ref="H16:H22" si="4">SUM(B16:G16)</f>
        <v>0</v>
      </c>
      <c r="I16" s="42">
        <f>N16-O16</f>
        <v>7</v>
      </c>
      <c r="J16" s="85">
        <f>H16</f>
        <v>0</v>
      </c>
      <c r="K16" s="28">
        <f>IF($J16&gt;$J17,1,0)+IF($J16&gt;$J18,1,0)+IF($J16&gt;$J19,1,0)+IF($J16&gt;$J20,1,0)+IF($J16&gt;$J21,1,0)+IF($J16&gt;$J22,1,0)</f>
        <v>0</v>
      </c>
      <c r="N16" s="28">
        <f>VLOOKUP(K16,$L$5:$M$11,2,FALSE)</f>
        <v>7</v>
      </c>
      <c r="O16" s="19">
        <v>0</v>
      </c>
    </row>
    <row r="17" spans="1:15" x14ac:dyDescent="0.3">
      <c r="A17" s="40" t="str">
        <f>Teamindeling!D34</f>
        <v>Haags Kwartiertje</v>
      </c>
      <c r="B17" s="41">
        <f>speelschema!$N$19</f>
        <v>0</v>
      </c>
      <c r="C17" s="41">
        <f>speelschema!$M$29</f>
        <v>0</v>
      </c>
      <c r="D17" s="41">
        <f>speelschema!$M$38</f>
        <v>0</v>
      </c>
      <c r="E17" s="41">
        <f>speelschema!$N$47</f>
        <v>0</v>
      </c>
      <c r="F17" s="41">
        <f>speelschema!$M$56</f>
        <v>0</v>
      </c>
      <c r="G17" s="41">
        <f>speelschema!$M$73</f>
        <v>0</v>
      </c>
      <c r="H17" s="41">
        <f t="shared" si="4"/>
        <v>0</v>
      </c>
      <c r="I17" s="42">
        <f t="shared" ref="I17:I22" si="5">N17-O17</f>
        <v>7</v>
      </c>
      <c r="J17" s="85">
        <f t="shared" ref="J17:J22" si="6">H17</f>
        <v>0</v>
      </c>
      <c r="K17" s="28">
        <f>IF($J17&gt;$J16,1,0)+IF($J17&gt;$J18,1,0)+IF($J17&gt;$J19,1,0)+IF($J17&gt;$J20,1,0)+IF($J17&gt;$J21,1,0)+IF($J17&gt;$J22,1,0)</f>
        <v>0</v>
      </c>
      <c r="N17" s="28">
        <f t="shared" ref="N17:N22" si="7">VLOOKUP(K17,$L$5:$M$11,2,FALSE)</f>
        <v>7</v>
      </c>
      <c r="O17" s="19">
        <v>0</v>
      </c>
    </row>
    <row r="18" spans="1:15" x14ac:dyDescent="0.3">
      <c r="A18" s="40" t="str">
        <f>Teamindeling!G34</f>
        <v>Real Regio'72</v>
      </c>
      <c r="B18" s="41">
        <f>speelschema!$M$20</f>
        <v>0</v>
      </c>
      <c r="C18" s="41">
        <f>speelschema!$N$28</f>
        <v>0</v>
      </c>
      <c r="D18" s="41">
        <f>speelschema!$N$39</f>
        <v>0</v>
      </c>
      <c r="E18" s="41">
        <f>speelschema!$M$48</f>
        <v>0</v>
      </c>
      <c r="F18" s="41">
        <f>speelschema!$M$65</f>
        <v>0</v>
      </c>
      <c r="G18" s="41">
        <f>speelschema!$N$73</f>
        <v>0</v>
      </c>
      <c r="H18" s="41">
        <f t="shared" si="4"/>
        <v>0</v>
      </c>
      <c r="I18" s="42">
        <f t="shared" si="5"/>
        <v>7</v>
      </c>
      <c r="J18" s="85">
        <f t="shared" si="6"/>
        <v>0</v>
      </c>
      <c r="K18" s="28">
        <f>IF($J18&gt;$J16,1,0)+IF($J18&gt;$J17,1,0)+IF($J18&gt;$J19,1,0)+IF($J18&gt;$J20,1,0)+IF($J18&gt;$J21,1,0)+IF($J18&gt;$J22,1,0)</f>
        <v>0</v>
      </c>
      <c r="N18" s="28">
        <f t="shared" si="7"/>
        <v>7</v>
      </c>
      <c r="O18" s="19">
        <v>0</v>
      </c>
    </row>
    <row r="19" spans="1:15" x14ac:dyDescent="0.3">
      <c r="A19" s="40" t="str">
        <f>Teamindeling!A46</f>
        <v>New Ones</v>
      </c>
      <c r="B19" s="41">
        <f>speelschema!$N$20</f>
        <v>0</v>
      </c>
      <c r="C19" s="41">
        <f>speelschema!$M$30</f>
        <v>0</v>
      </c>
      <c r="D19" s="41">
        <f>speelschema!$N$37</f>
        <v>0</v>
      </c>
      <c r="E19" s="41">
        <f>speelschema!$N$56</f>
        <v>0</v>
      </c>
      <c r="F19" s="41">
        <f>speelschema!$M$66</f>
        <v>0</v>
      </c>
      <c r="G19" s="41">
        <f>speelschema!$M$74</f>
        <v>0</v>
      </c>
      <c r="H19" s="41">
        <f t="shared" si="4"/>
        <v>0</v>
      </c>
      <c r="I19" s="42">
        <f t="shared" si="5"/>
        <v>7</v>
      </c>
      <c r="J19" s="85">
        <f t="shared" si="6"/>
        <v>0</v>
      </c>
      <c r="K19" s="28">
        <f>IF($J19&gt;$J16,1,0)+IF($J19&gt;$J17,1,0)+IF($J19&gt;$J18,1,0)+IF($J19&gt;$J20,1,0)+IF($J19&gt;$J21,1,0)+IF($J19&gt;$J22,1,0)</f>
        <v>0</v>
      </c>
      <c r="N19" s="28">
        <f t="shared" si="7"/>
        <v>7</v>
      </c>
      <c r="O19" s="19">
        <v>0</v>
      </c>
    </row>
    <row r="20" spans="1:15" x14ac:dyDescent="0.3">
      <c r="A20" s="40" t="str">
        <f>Teamindeling!D46</f>
        <v>De Toren</v>
      </c>
      <c r="B20" s="41">
        <f>speelschema!$M$21</f>
        <v>0</v>
      </c>
      <c r="C20" s="41">
        <f>speelschema!$N$29</f>
        <v>0</v>
      </c>
      <c r="D20" s="41">
        <f>speelschema!$M$46</f>
        <v>0</v>
      </c>
      <c r="E20" s="41">
        <f>speelschema!$M$57</f>
        <v>0</v>
      </c>
      <c r="F20" s="41">
        <f>speelschema!$N$65</f>
        <v>0</v>
      </c>
      <c r="G20" s="41">
        <f>speelschema!$N$74</f>
        <v>0</v>
      </c>
      <c r="H20" s="41">
        <f t="shared" si="4"/>
        <v>0</v>
      </c>
      <c r="I20" s="42">
        <f t="shared" si="5"/>
        <v>7</v>
      </c>
      <c r="J20" s="85">
        <f t="shared" si="6"/>
        <v>0</v>
      </c>
      <c r="K20" s="28">
        <f>IF($J20&gt;$J16,1,0)+IF($J20&gt;$J17,1,0)+IF($J20&gt;$J18,1,0)+IF($J20&gt;$J19,1,0)+IF($J20&gt;$J21,1,0)+IF($J20&gt;$J22,1,0)</f>
        <v>0</v>
      </c>
      <c r="N20" s="28">
        <f t="shared" si="7"/>
        <v>7</v>
      </c>
      <c r="O20" s="19">
        <v>0</v>
      </c>
    </row>
    <row r="21" spans="1:15" x14ac:dyDescent="0.3">
      <c r="A21" s="40" t="str">
        <f>Teamindeling!G46</f>
        <v>Kris Kakkerlak</v>
      </c>
      <c r="B21" s="41">
        <f>speelschema!$N$21</f>
        <v>0</v>
      </c>
      <c r="C21" s="41">
        <f>speelschema!$M$38</f>
        <v>0</v>
      </c>
      <c r="D21" s="41">
        <f>speelschema!$N$48</f>
        <v>0</v>
      </c>
      <c r="E21" s="41">
        <f>speelschema!$M$55</f>
        <v>0</v>
      </c>
      <c r="F21" s="41">
        <f>speelschema!$N$66</f>
        <v>0</v>
      </c>
      <c r="G21" s="41">
        <f>speelschema!$M$75</f>
        <v>0</v>
      </c>
      <c r="H21" s="41">
        <f t="shared" si="4"/>
        <v>0</v>
      </c>
      <c r="I21" s="42">
        <f t="shared" si="5"/>
        <v>7</v>
      </c>
      <c r="J21" s="85">
        <f t="shared" si="6"/>
        <v>0</v>
      </c>
      <c r="K21" s="28">
        <f>IF($J21&gt;$J16,1,0)+IF($J21&gt;$J17,1,0)+IF($J21&gt;$J18,1,0)+IF($J21&gt;$J19,1,0)+IF($J21&gt;$J20,1,0)+IF($J21&gt;$J22,1,0)</f>
        <v>0</v>
      </c>
      <c r="N21" s="28">
        <f t="shared" si="7"/>
        <v>7</v>
      </c>
      <c r="O21" s="19">
        <v>0</v>
      </c>
    </row>
    <row r="22" spans="1:15" ht="19.5" thickBot="1" x14ac:dyDescent="0.35">
      <c r="A22" s="43" t="str">
        <f>Teamindeling!J34</f>
        <v>Het volgende team</v>
      </c>
      <c r="B22" s="44">
        <f>speelschema!$N$30</f>
        <v>0</v>
      </c>
      <c r="C22" s="44">
        <f>speelschema!$M$39</f>
        <v>0</v>
      </c>
      <c r="D22" s="44">
        <f>speelschema!$M$47</f>
        <v>0</v>
      </c>
      <c r="E22" s="44">
        <f>speelschema!$N$57</f>
        <v>0</v>
      </c>
      <c r="F22" s="44">
        <f>speelschema!$M$64</f>
        <v>0</v>
      </c>
      <c r="G22" s="44">
        <f>speelschema!$N$75</f>
        <v>0</v>
      </c>
      <c r="H22" s="44">
        <f t="shared" si="4"/>
        <v>0</v>
      </c>
      <c r="I22" s="45">
        <f t="shared" si="5"/>
        <v>7</v>
      </c>
      <c r="J22" s="85">
        <f t="shared" si="6"/>
        <v>0</v>
      </c>
      <c r="K22" s="28">
        <f>IF($J22&gt;$J16,1,0)+IF($J22&gt;$J17,1,0)+IF($J22&gt;$J18,1,0)+IF($J22&gt;$J19,1,0)+IF($J22&gt;$J20,1,0)+IF($J22&gt;$J21,1,0)</f>
        <v>0</v>
      </c>
      <c r="N22" s="28">
        <f t="shared" si="7"/>
        <v>7</v>
      </c>
      <c r="O22" s="19">
        <v>0</v>
      </c>
    </row>
    <row r="23" spans="1:15" x14ac:dyDescent="0.3">
      <c r="A23" s="19"/>
      <c r="B23" s="19"/>
      <c r="C23" s="19"/>
      <c r="D23" s="19"/>
      <c r="E23" s="19"/>
      <c r="F23" s="19"/>
      <c r="G23" s="19"/>
      <c r="H23" s="19"/>
      <c r="I23" s="19"/>
      <c r="J23" s="84"/>
    </row>
    <row r="24" spans="1:15" ht="19.5" thickBot="1" x14ac:dyDescent="0.35">
      <c r="A24" s="19"/>
      <c r="B24" s="19"/>
      <c r="C24" s="19"/>
      <c r="D24" s="19"/>
      <c r="H24" s="19"/>
      <c r="I24" s="19"/>
      <c r="J24" s="84"/>
    </row>
    <row r="25" spans="1:15" x14ac:dyDescent="0.3">
      <c r="A25" s="29"/>
      <c r="B25" s="128" t="s">
        <v>101</v>
      </c>
      <c r="C25" s="128"/>
      <c r="D25" s="128"/>
      <c r="E25" s="128"/>
      <c r="F25" s="128"/>
      <c r="G25" s="59"/>
      <c r="H25" s="59" t="s">
        <v>102</v>
      </c>
      <c r="I25" s="30" t="s">
        <v>103</v>
      </c>
      <c r="O25" s="19" t="s">
        <v>193</v>
      </c>
    </row>
    <row r="26" spans="1:15" x14ac:dyDescent="0.3">
      <c r="A26" s="31" t="s">
        <v>158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/>
      <c r="I26" s="33"/>
      <c r="O26" s="19" t="s">
        <v>194</v>
      </c>
    </row>
    <row r="27" spans="1:15" x14ac:dyDescent="0.3">
      <c r="A27" s="53" t="str">
        <f>Teamindeling!A59</f>
        <v>De Brummels</v>
      </c>
      <c r="B27" s="54">
        <f>speelschema!$M$22</f>
        <v>0</v>
      </c>
      <c r="C27" s="54">
        <f>speelschema!$M$31</f>
        <v>0</v>
      </c>
      <c r="D27" s="54">
        <f>speelschema!$M$40</f>
        <v>0</v>
      </c>
      <c r="E27" s="54">
        <f>speelschema!$N$49</f>
        <v>0</v>
      </c>
      <c r="F27" s="54">
        <f>speelschema!$N$58</f>
        <v>0</v>
      </c>
      <c r="G27" s="54">
        <f>speelschema!$N$67</f>
        <v>0</v>
      </c>
      <c r="H27" s="54">
        <f t="shared" ref="H27:H33" si="8">SUM(B27:G27)</f>
        <v>0</v>
      </c>
      <c r="I27" s="55">
        <f>N27-O27</f>
        <v>6</v>
      </c>
      <c r="J27" s="85">
        <f>H27</f>
        <v>0</v>
      </c>
      <c r="K27" s="28">
        <f>IF($J27&gt;$J28,1,0)+IF($J27&gt;$J29,1,0)+IF($J27&gt;$J30,1,0)+IF($J27&gt;$J31,1,0)+IF($J27&gt;$J32,1,0)+IF($J27&gt;$J33,1,0)</f>
        <v>0</v>
      </c>
      <c r="N27" s="28">
        <v>6</v>
      </c>
      <c r="O27" s="19">
        <v>0</v>
      </c>
    </row>
    <row r="28" spans="1:15" x14ac:dyDescent="0.3">
      <c r="A28" s="53" t="str">
        <f>Teamindeling!D59</f>
        <v>FC Grapzuvawi</v>
      </c>
      <c r="B28" s="54">
        <f>speelschema!$N$22</f>
        <v>0</v>
      </c>
      <c r="C28" s="54">
        <f>speelschema!$M$32</f>
        <v>0</v>
      </c>
      <c r="D28" s="54">
        <f>speelschema!$M$41</f>
        <v>0</v>
      </c>
      <c r="E28" s="54">
        <f>speelschema!$N$50</f>
        <v>0</v>
      </c>
      <c r="F28" s="54">
        <f>speelschema!$M$59</f>
        <v>0</v>
      </c>
      <c r="G28" s="54">
        <f>speelschema!$M$76</f>
        <v>0</v>
      </c>
      <c r="H28" s="54">
        <f t="shared" si="8"/>
        <v>0</v>
      </c>
      <c r="I28" s="55">
        <f t="shared" ref="I28:I33" si="9">N28-O28</f>
        <v>6</v>
      </c>
      <c r="J28" s="85">
        <f t="shared" ref="J28:J33" si="10">H28</f>
        <v>0</v>
      </c>
      <c r="K28" s="28">
        <f>IF($J28&gt;$J27,1,0)+IF($J28&gt;$J29,1,0)+IF($J28&gt;$J30,1,0)+IF($J28&gt;$J31,1,0)+IF($J28&gt;$J32,1,0)+IF($J28&gt;$J33,1,0)</f>
        <v>0</v>
      </c>
      <c r="N28" s="28">
        <v>6</v>
      </c>
      <c r="O28" s="19">
        <v>0</v>
      </c>
    </row>
    <row r="29" spans="1:15" x14ac:dyDescent="0.3">
      <c r="A29" s="53" t="str">
        <f>Teamindeling!G59</f>
        <v>W. Pannekoek Metsel- en Tegelwerk</v>
      </c>
      <c r="B29" s="54">
        <f>speelschema!$M$23</f>
        <v>0</v>
      </c>
      <c r="C29" s="54">
        <f>speelschema!$N$31</f>
        <v>0</v>
      </c>
      <c r="D29" s="54">
        <f>speelschema!$N$42</f>
        <v>0</v>
      </c>
      <c r="E29" s="54">
        <f>speelschema!$M$51</f>
        <v>0</v>
      </c>
      <c r="F29" s="54">
        <f>speelschema!$M$68</f>
        <v>0</v>
      </c>
      <c r="G29" s="54">
        <f>speelschema!$N$76</f>
        <v>0</v>
      </c>
      <c r="H29" s="54">
        <f t="shared" si="8"/>
        <v>0</v>
      </c>
      <c r="I29" s="55">
        <f t="shared" si="9"/>
        <v>6</v>
      </c>
      <c r="J29" s="85">
        <f t="shared" si="10"/>
        <v>0</v>
      </c>
      <c r="K29" s="28">
        <f>IF($J29&gt;$J27,1,0)+IF($J29&gt;$J28,1,0)+IF($J29&gt;$J30,1,0)+IF($J29&gt;$J31,1,0)+IF($J29&gt;$J32,1,0)+IF($J29&gt;$J33,1,0)</f>
        <v>0</v>
      </c>
      <c r="N29" s="28">
        <v>6</v>
      </c>
      <c r="O29" s="19">
        <v>0</v>
      </c>
    </row>
    <row r="30" spans="1:15" x14ac:dyDescent="0.3">
      <c r="A30" s="53" t="str">
        <f>Teamindeling!A71</f>
        <v>De Schapen</v>
      </c>
      <c r="B30" s="54">
        <f>speelschema!$N$23</f>
        <v>0</v>
      </c>
      <c r="C30" s="54">
        <f>speelschema!$M$33</f>
        <v>0</v>
      </c>
      <c r="D30" s="54">
        <f>speelschema!$N$40</f>
        <v>0</v>
      </c>
      <c r="E30" s="54">
        <f>speelschema!$N$59</f>
        <v>0</v>
      </c>
      <c r="F30" s="54">
        <f>speelschema!$M$69</f>
        <v>0</v>
      </c>
      <c r="G30" s="54">
        <f>speelschema!$M$77</f>
        <v>0</v>
      </c>
      <c r="H30" s="54">
        <f t="shared" si="8"/>
        <v>0</v>
      </c>
      <c r="I30" s="55">
        <f t="shared" si="9"/>
        <v>6</v>
      </c>
      <c r="J30" s="85">
        <f t="shared" si="10"/>
        <v>0</v>
      </c>
      <c r="K30" s="28">
        <f>IF($J30&gt;$J27,1,0)+IF($J30&gt;$J28,1,0)+IF($J30&gt;$J29,1,0)+IF($J30&gt;$J31,1,0)+IF($J30&gt;$J32,1,0)+IF($J30&gt;$J33,1,0)</f>
        <v>0</v>
      </c>
      <c r="N30" s="28">
        <v>6</v>
      </c>
      <c r="O30" s="19">
        <v>0</v>
      </c>
    </row>
    <row r="31" spans="1:15" x14ac:dyDescent="0.3">
      <c r="A31" s="53" t="str">
        <f>Teamindeling!D71</f>
        <v xml:space="preserve">Einer Geth Noch </v>
      </c>
      <c r="B31" s="54">
        <f>speelschema!$M$24</f>
        <v>0</v>
      </c>
      <c r="C31" s="54">
        <f>speelschema!$N$32</f>
        <v>0</v>
      </c>
      <c r="D31" s="54">
        <f>speelschema!$M$49</f>
        <v>0</v>
      </c>
      <c r="E31" s="54">
        <f>speelschema!$M$60</f>
        <v>0</v>
      </c>
      <c r="F31" s="54">
        <f>speelschema!$N$68</f>
        <v>0</v>
      </c>
      <c r="G31" s="54">
        <f>speelschema!$N$77</f>
        <v>0</v>
      </c>
      <c r="H31" s="54">
        <f t="shared" si="8"/>
        <v>0</v>
      </c>
      <c r="I31" s="55">
        <f t="shared" si="9"/>
        <v>6</v>
      </c>
      <c r="J31" s="85">
        <f t="shared" si="10"/>
        <v>0</v>
      </c>
      <c r="K31" s="28">
        <f>IF($J31&gt;$J27,1,0)+IF($J31&gt;$J28,1,0)+IF($J31&gt;$J29,1,0)+IF($J31&gt;$J30,1,0)+IF($J31&gt;$J32,1,0)+IF($J31&gt;$J33,1,0)</f>
        <v>0</v>
      </c>
      <c r="N31" s="28">
        <v>6</v>
      </c>
      <c r="O31" s="19">
        <v>0</v>
      </c>
    </row>
    <row r="32" spans="1:15" hidden="1" x14ac:dyDescent="0.3">
      <c r="A32" s="53">
        <f>Teamindeling!G71</f>
        <v>0</v>
      </c>
      <c r="B32" s="54">
        <f>speelschema!$N$24</f>
        <v>0</v>
      </c>
      <c r="C32" s="54">
        <f>speelschema!$M$41</f>
        <v>0</v>
      </c>
      <c r="D32" s="54">
        <f>speelschema!$N$51</f>
        <v>0</v>
      </c>
      <c r="E32" s="54">
        <f>speelschema!$M$58</f>
        <v>0</v>
      </c>
      <c r="F32" s="54">
        <f>speelschema!$N$69</f>
        <v>0</v>
      </c>
      <c r="G32" s="54">
        <f>speelschema!$M$78</f>
        <v>0</v>
      </c>
      <c r="H32" s="54">
        <f t="shared" ref="H32" si="11">SUM(B32:G32)</f>
        <v>0</v>
      </c>
      <c r="I32" s="55">
        <f t="shared" si="9"/>
        <v>7</v>
      </c>
      <c r="J32" s="85">
        <f t="shared" si="10"/>
        <v>0</v>
      </c>
      <c r="K32" s="28">
        <f>IF($J32&gt;$J27,1,0)+IF($J32&gt;$J28,1,0)+IF($J32&gt;$J29,1,0)+IF($J32&gt;$J30,1,0)+IF($J32&gt;$J31,1,0)+IF($J32&gt;$J33,1,0)</f>
        <v>0</v>
      </c>
      <c r="N32" s="28">
        <f t="shared" ref="N32" si="12">VLOOKUP(K32,$L$5:$M$11,2,FALSE)</f>
        <v>7</v>
      </c>
      <c r="O32" s="19">
        <v>0</v>
      </c>
    </row>
    <row r="33" spans="1:15" ht="19.5" thickBot="1" x14ac:dyDescent="0.35">
      <c r="A33" s="56" t="str">
        <f>Teamindeling!J59</f>
        <v>Even Apeldoorn Bellen</v>
      </c>
      <c r="B33" s="57">
        <f>speelschema!$N$33</f>
        <v>0</v>
      </c>
      <c r="C33" s="57">
        <f>speelschema!$M$42</f>
        <v>0</v>
      </c>
      <c r="D33" s="57">
        <f>speelschema!$M$50</f>
        <v>0</v>
      </c>
      <c r="E33" s="57">
        <f>speelschema!$N$60</f>
        <v>0</v>
      </c>
      <c r="F33" s="57">
        <f>speelschema!$M$67</f>
        <v>0</v>
      </c>
      <c r="G33" s="57">
        <f>speelschema!$N$78</f>
        <v>0</v>
      </c>
      <c r="H33" s="57">
        <f t="shared" si="8"/>
        <v>0</v>
      </c>
      <c r="I33" s="58">
        <f t="shared" si="9"/>
        <v>6</v>
      </c>
      <c r="J33" s="85">
        <f t="shared" si="10"/>
        <v>0</v>
      </c>
      <c r="K33" s="28">
        <f>IF($J33&gt;$J27,1,0)+IF($J33&gt;$J28,1,0)+IF($J33&gt;$J29,1,0)+IF($J33&gt;$J30,1,0)+IF($J33&gt;$J31,1,0)+IF($J33&gt;$J32,1,0)</f>
        <v>0</v>
      </c>
      <c r="N33" s="28">
        <v>6</v>
      </c>
      <c r="O33" s="19">
        <v>0</v>
      </c>
    </row>
    <row r="34" spans="1:15" x14ac:dyDescent="0.3">
      <c r="A34" s="19"/>
      <c r="B34" s="19"/>
      <c r="C34" s="19"/>
      <c r="D34" s="19"/>
      <c r="E34" s="19"/>
      <c r="F34" s="19"/>
      <c r="G34" s="19"/>
      <c r="H34" s="19"/>
      <c r="I34" s="19"/>
      <c r="J34" s="84"/>
    </row>
  </sheetData>
  <mergeCells count="3">
    <mergeCell ref="B3:F3"/>
    <mergeCell ref="B25:F25"/>
    <mergeCell ref="B14:F14"/>
  </mergeCells>
  <pageMargins left="0.75" right="0.75" top="1" bottom="1" header="0.5" footer="0.5"/>
  <pageSetup paperSize="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>
      <selection activeCell="D5" sqref="D5"/>
    </sheetView>
  </sheetViews>
  <sheetFormatPr defaultColWidth="52.140625" defaultRowHeight="15.75" x14ac:dyDescent="0.25"/>
  <cols>
    <col min="1" max="1" width="60.5703125" style="3" bestFit="1" customWidth="1"/>
    <col min="2" max="2" width="12.85546875" style="3" customWidth="1"/>
    <col min="3" max="3" width="59.28515625" style="3" customWidth="1"/>
    <col min="4" max="16384" width="52.140625" style="4"/>
  </cols>
  <sheetData>
    <row r="1" spans="1:3" s="19" customFormat="1" ht="124.5" customHeight="1" x14ac:dyDescent="0.3"/>
    <row r="2" spans="1:3" s="19" customFormat="1" ht="18.75" x14ac:dyDescent="0.3"/>
    <row r="3" spans="1:3" s="19" customFormat="1" ht="25.5" x14ac:dyDescent="0.35">
      <c r="A3" s="129" t="s">
        <v>135</v>
      </c>
      <c r="B3" s="129"/>
      <c r="C3" s="129"/>
    </row>
    <row r="4" spans="1:3" ht="25.5" x14ac:dyDescent="0.35">
      <c r="A4" s="129" t="s">
        <v>134</v>
      </c>
      <c r="B4" s="129"/>
      <c r="C4" s="129"/>
    </row>
    <row r="5" spans="1:3" ht="27" thickBot="1" x14ac:dyDescent="0.45">
      <c r="A5" s="20"/>
      <c r="B5" s="20"/>
      <c r="C5" s="20"/>
    </row>
    <row r="6" spans="1:3" ht="25.5" x14ac:dyDescent="0.35">
      <c r="A6" s="21" t="s">
        <v>90</v>
      </c>
      <c r="B6" s="22"/>
      <c r="C6" s="23" t="s">
        <v>91</v>
      </c>
    </row>
    <row r="7" spans="1:3" ht="26.25" x14ac:dyDescent="0.4">
      <c r="A7" s="24" t="s">
        <v>92</v>
      </c>
      <c r="B7" s="20"/>
      <c r="C7" s="25" t="str">
        <f>Teamindeling!A4</f>
        <v xml:space="preserve"> 't Vissershoedje</v>
      </c>
    </row>
    <row r="8" spans="1:3" ht="26.25" x14ac:dyDescent="0.4">
      <c r="A8" s="24" t="str">
        <f>CONCATENATE("Dames van ",Teamindeling!A16)</f>
        <v>Dames van VIOS Dames 1</v>
      </c>
      <c r="B8" s="20"/>
      <c r="C8" s="25" t="str">
        <f>Teamindeling!D4</f>
        <v>Fasna City</v>
      </c>
    </row>
    <row r="9" spans="1:3" ht="27" thickBot="1" x14ac:dyDescent="0.45">
      <c r="A9" s="26"/>
      <c r="B9" s="20"/>
      <c r="C9" s="27" t="str">
        <f>Teamindeling!G4</f>
        <v>Alle Ballen op DB11</v>
      </c>
    </row>
    <row r="10" spans="1:3" ht="27" thickBot="1" x14ac:dyDescent="0.45">
      <c r="A10" s="20"/>
      <c r="B10" s="20"/>
      <c r="C10" s="20"/>
    </row>
    <row r="11" spans="1:3" ht="25.5" x14ac:dyDescent="0.35">
      <c r="A11" s="23" t="s">
        <v>93</v>
      </c>
      <c r="B11" s="22"/>
      <c r="C11" s="23" t="s">
        <v>94</v>
      </c>
    </row>
    <row r="12" spans="1:3" ht="26.25" x14ac:dyDescent="0.4">
      <c r="A12" s="25" t="str">
        <f>Teamindeling!D16</f>
        <v>Terror Jaapos Bieros Halos</v>
      </c>
      <c r="B12" s="20"/>
      <c r="C12" s="25" t="s">
        <v>175</v>
      </c>
    </row>
    <row r="13" spans="1:3" ht="26.25" x14ac:dyDescent="0.4">
      <c r="A13" s="25" t="str">
        <f>Teamindeling!G16</f>
        <v>Trillie united</v>
      </c>
      <c r="B13" s="20"/>
      <c r="C13" s="25"/>
    </row>
    <row r="14" spans="1:3" ht="27" thickBot="1" x14ac:dyDescent="0.45">
      <c r="A14" s="27" t="str">
        <f>Teamindeling!A34</f>
        <v>Gratis Bier in de kantine</v>
      </c>
      <c r="B14" s="20"/>
      <c r="C14" s="27"/>
    </row>
    <row r="15" spans="1:3" ht="27" thickBot="1" x14ac:dyDescent="0.45">
      <c r="A15" s="20"/>
      <c r="B15" s="20"/>
      <c r="C15" s="20"/>
    </row>
    <row r="16" spans="1:3" ht="25.5" x14ac:dyDescent="0.35">
      <c r="A16" s="23" t="s">
        <v>95</v>
      </c>
      <c r="B16" s="22"/>
      <c r="C16" s="23" t="s">
        <v>96</v>
      </c>
    </row>
    <row r="17" spans="1:3" ht="26.25" x14ac:dyDescent="0.4">
      <c r="A17" s="25" t="s">
        <v>175</v>
      </c>
      <c r="B17" s="20"/>
      <c r="C17" s="24" t="str">
        <f>CONCATENATE("Heren van ",Teamindeling!A16)</f>
        <v>Heren van VIOS Dames 1</v>
      </c>
    </row>
    <row r="18" spans="1:3" ht="26.25" x14ac:dyDescent="0.4">
      <c r="A18" s="25"/>
      <c r="B18" s="20"/>
      <c r="C18" s="25" t="str">
        <f>Teamindeling!D34</f>
        <v>Haags Kwartiertje</v>
      </c>
    </row>
    <row r="19" spans="1:3" ht="27" thickBot="1" x14ac:dyDescent="0.45">
      <c r="A19" s="27"/>
      <c r="B19" s="20"/>
      <c r="C19" s="27" t="str">
        <f>Teamindeling!G46</f>
        <v>Kris Kakkerlak</v>
      </c>
    </row>
    <row r="20" spans="1:3" ht="27" thickBot="1" x14ac:dyDescent="0.45">
      <c r="A20" s="20"/>
      <c r="B20" s="20"/>
      <c r="C20" s="20"/>
    </row>
    <row r="21" spans="1:3" ht="25.5" x14ac:dyDescent="0.35">
      <c r="A21" s="23" t="s">
        <v>97</v>
      </c>
      <c r="B21" s="22"/>
      <c r="C21" s="23" t="s">
        <v>98</v>
      </c>
    </row>
    <row r="22" spans="1:3" ht="26.25" x14ac:dyDescent="0.4">
      <c r="A22" s="25" t="str">
        <f>Teamindeling!G34</f>
        <v>Real Regio'72</v>
      </c>
      <c r="B22" s="20"/>
      <c r="C22" s="25" t="str">
        <f>Teamindeling!A59</f>
        <v>De Brummels</v>
      </c>
    </row>
    <row r="23" spans="1:3" ht="26.25" x14ac:dyDescent="0.4">
      <c r="A23" s="25" t="str">
        <f>Teamindeling!A46</f>
        <v>New Ones</v>
      </c>
      <c r="B23" s="20"/>
      <c r="C23" s="25" t="str">
        <f>Teamindeling!D59</f>
        <v>FC Grapzuvawi</v>
      </c>
    </row>
    <row r="24" spans="1:3" ht="27" thickBot="1" x14ac:dyDescent="0.45">
      <c r="A24" s="27" t="str">
        <f>Teamindeling!D46</f>
        <v>De Toren</v>
      </c>
      <c r="B24" s="20"/>
      <c r="C24" s="27" t="str">
        <f>Teamindeling!G59</f>
        <v>W. Pannekoek Metsel- en Tegelwerk</v>
      </c>
    </row>
    <row r="25" spans="1:3" ht="27" thickBot="1" x14ac:dyDescent="0.45">
      <c r="A25" s="20"/>
      <c r="B25" s="20"/>
      <c r="C25" s="20"/>
    </row>
    <row r="26" spans="1:3" ht="25.5" x14ac:dyDescent="0.35">
      <c r="A26" s="23" t="s">
        <v>99</v>
      </c>
      <c r="B26" s="22"/>
      <c r="C26" s="23" t="s">
        <v>100</v>
      </c>
    </row>
    <row r="27" spans="1:3" ht="26.25" x14ac:dyDescent="0.4">
      <c r="A27" s="25" t="str">
        <f>Teamindeling!A71</f>
        <v>De Schapen</v>
      </c>
      <c r="B27" s="20"/>
      <c r="C27" s="25">
        <f>Teamindeling!G71</f>
        <v>0</v>
      </c>
    </row>
    <row r="28" spans="1:3" ht="26.25" x14ac:dyDescent="0.4">
      <c r="A28" s="25" t="str">
        <f>Teamindeling!D71</f>
        <v xml:space="preserve">Einer Geth Noch </v>
      </c>
      <c r="B28" s="20"/>
      <c r="C28" s="25" t="str">
        <f>Teamindeling!J34</f>
        <v>Het volgende team</v>
      </c>
    </row>
    <row r="29" spans="1:3" ht="27" thickBot="1" x14ac:dyDescent="0.45">
      <c r="A29" s="27" t="str">
        <f>Teamindeling!J4</f>
        <v>Legia Vaassen</v>
      </c>
      <c r="B29" s="20"/>
      <c r="C29" s="27" t="str">
        <f>Teamindeling!J59</f>
        <v>Even Apeldoorn Bellen</v>
      </c>
    </row>
    <row r="30" spans="1:3" ht="16.5" thickBot="1" x14ac:dyDescent="0.3"/>
    <row r="31" spans="1:3" ht="26.25" thickBot="1" x14ac:dyDescent="0.4">
      <c r="A31" s="130" t="s">
        <v>157</v>
      </c>
      <c r="B31" s="131"/>
      <c r="C31" s="132"/>
    </row>
  </sheetData>
  <mergeCells count="3">
    <mergeCell ref="A3:C3"/>
    <mergeCell ref="A4:C4"/>
    <mergeCell ref="A31:C31"/>
  </mergeCells>
  <pageMargins left="0.75" right="0.75" top="1" bottom="1" header="0.5" footer="0.5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selection activeCell="J1" sqref="J1:R59"/>
    </sheetView>
  </sheetViews>
  <sheetFormatPr defaultRowHeight="12.75" x14ac:dyDescent="0.2"/>
  <sheetData>
    <row r="1" spans="1:18" ht="12.75" customHeight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 t="s">
        <v>1</v>
      </c>
      <c r="K1" s="133"/>
      <c r="L1" s="133"/>
      <c r="M1" s="133"/>
      <c r="N1" s="133"/>
      <c r="O1" s="133"/>
      <c r="P1" s="133"/>
      <c r="Q1" s="133"/>
      <c r="R1" s="133"/>
    </row>
    <row r="2" spans="1:18" ht="12.75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12.75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18" ht="12.75" customHeight="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1:18" ht="12.75" customHeight="1" x14ac:dyDescent="0.2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1:18" ht="12.75" customHeight="1" x14ac:dyDescent="0.2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1:18" ht="12.75" customHeight="1" x14ac:dyDescent="0.2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</row>
    <row r="8" spans="1:18" ht="12.75" customHeight="1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</row>
    <row r="9" spans="1:18" ht="12.75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</row>
    <row r="10" spans="1:18" ht="12.75" customHeight="1" x14ac:dyDescent="0.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</row>
    <row r="11" spans="1:18" ht="12.75" customHeight="1" x14ac:dyDescent="0.2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</row>
    <row r="12" spans="1:18" ht="12.75" customHeight="1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</row>
    <row r="13" spans="1:18" ht="12.75" customHeight="1" x14ac:dyDescent="0.2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</row>
    <row r="14" spans="1:18" ht="12.75" customHeight="1" x14ac:dyDescent="0.2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</row>
    <row r="15" spans="1:18" ht="12.75" customHeight="1" x14ac:dyDescent="0.2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  <row r="16" spans="1:18" ht="12.75" customHeight="1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</row>
    <row r="17" spans="1:18" ht="12.75" customHeight="1" x14ac:dyDescent="0.2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</row>
    <row r="18" spans="1:18" ht="12.75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</row>
    <row r="19" spans="1:18" ht="12.75" customHeight="1" x14ac:dyDescent="0.2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</row>
    <row r="20" spans="1:18" ht="12.75" customHeight="1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</row>
    <row r="21" spans="1:18" ht="12.75" customHeight="1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</row>
    <row r="22" spans="1:18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</row>
    <row r="23" spans="1:18" ht="12.75" customHeight="1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</row>
    <row r="24" spans="1:18" ht="12.75" customHeight="1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</row>
    <row r="25" spans="1:18" ht="12.75" customHeight="1" x14ac:dyDescent="0.2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</row>
    <row r="26" spans="1:18" ht="12.75" customHeight="1" x14ac:dyDescent="0.2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</row>
    <row r="27" spans="1:18" ht="12.75" customHeight="1" x14ac:dyDescent="0.2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</row>
    <row r="28" spans="1:18" ht="12.75" customHeight="1" x14ac:dyDescent="0.2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</row>
    <row r="29" spans="1:18" ht="12.75" customHeight="1" x14ac:dyDescent="0.2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</row>
    <row r="30" spans="1:18" ht="12.75" customHeight="1" x14ac:dyDescent="0.2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</row>
    <row r="31" spans="1:18" ht="12.75" customHeight="1" x14ac:dyDescent="0.2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</row>
    <row r="32" spans="1:18" ht="12.75" customHeight="1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</row>
    <row r="33" spans="1:18" ht="12.75" customHeight="1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</row>
    <row r="34" spans="1:18" ht="12.75" customHeight="1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</row>
    <row r="35" spans="1:18" ht="12.75" customHeight="1" x14ac:dyDescent="0.2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</row>
    <row r="36" spans="1:18" ht="12.75" customHeight="1" x14ac:dyDescent="0.2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</row>
    <row r="37" spans="1:18" ht="12.75" customHeight="1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</row>
    <row r="38" spans="1:18" ht="12.75" customHeight="1" x14ac:dyDescent="0.2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</row>
    <row r="39" spans="1:18" ht="12.75" customHeight="1" x14ac:dyDescent="0.2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</row>
    <row r="40" spans="1:18" ht="12.75" customHeight="1" x14ac:dyDescent="0.2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</row>
    <row r="41" spans="1:18" ht="12.75" customHeight="1" x14ac:dyDescent="0.2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18" ht="12.75" customHeight="1" x14ac:dyDescent="0.2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2.75" customHeight="1" x14ac:dyDescent="0.2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</row>
    <row r="44" spans="1:18" ht="12.75" customHeight="1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</row>
    <row r="45" spans="1:18" ht="12.75" customHeight="1" x14ac:dyDescent="0.2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</row>
    <row r="46" spans="1:18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</row>
    <row r="47" spans="1:18" x14ac:dyDescent="0.2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</row>
    <row r="48" spans="1:18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</row>
    <row r="49" spans="1:18" x14ac:dyDescent="0.2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</row>
    <row r="50" spans="1:18" x14ac:dyDescent="0.2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</row>
    <row r="51" spans="1:18" x14ac:dyDescent="0.2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</row>
    <row r="52" spans="1:18" x14ac:dyDescent="0.2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</row>
    <row r="53" spans="1:18" x14ac:dyDescent="0.2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</row>
    <row r="54" spans="1:18" x14ac:dyDescent="0.2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</row>
    <row r="55" spans="1:18" x14ac:dyDescent="0.2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</row>
    <row r="56" spans="1:18" x14ac:dyDescent="0.2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</row>
    <row r="57" spans="1:18" x14ac:dyDescent="0.2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</row>
    <row r="58" spans="1:18" x14ac:dyDescent="0.2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</row>
    <row r="59" spans="1:18" x14ac:dyDescent="0.2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x14ac:dyDescent="0.2">
      <c r="A60" s="133" t="s">
        <v>2</v>
      </c>
      <c r="B60" s="133"/>
      <c r="C60" s="133"/>
      <c r="D60" s="133"/>
      <c r="E60" s="133"/>
      <c r="F60" s="133"/>
      <c r="G60" s="133"/>
      <c r="H60" s="133"/>
      <c r="I60" s="133"/>
      <c r="J60" s="133" t="s">
        <v>3</v>
      </c>
      <c r="K60" s="133"/>
      <c r="L60" s="133"/>
      <c r="M60" s="133"/>
      <c r="N60" s="133"/>
      <c r="O60" s="133"/>
      <c r="P60" s="133"/>
      <c r="Q60" s="133"/>
      <c r="R60" s="133"/>
    </row>
    <row r="61" spans="1:18" x14ac:dyDescent="0.2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</row>
    <row r="62" spans="1:18" x14ac:dyDescent="0.2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</row>
    <row r="63" spans="1:18" x14ac:dyDescent="0.2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</row>
    <row r="64" spans="1:18" x14ac:dyDescent="0.2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</row>
    <row r="65" spans="1:18" x14ac:dyDescent="0.2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</row>
    <row r="66" spans="1:18" x14ac:dyDescent="0.2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</row>
    <row r="67" spans="1:18" x14ac:dyDescent="0.2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</row>
    <row r="68" spans="1:18" x14ac:dyDescent="0.2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</row>
    <row r="69" spans="1:18" x14ac:dyDescent="0.2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</row>
    <row r="70" spans="1:18" x14ac:dyDescent="0.2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</row>
    <row r="71" spans="1:18" x14ac:dyDescent="0.2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</row>
    <row r="72" spans="1:18" x14ac:dyDescent="0.2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</row>
    <row r="73" spans="1:18" x14ac:dyDescent="0.2">
      <c r="A73" s="13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</row>
    <row r="74" spans="1:18" x14ac:dyDescent="0.2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</row>
    <row r="75" spans="1:18" x14ac:dyDescent="0.2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</row>
    <row r="76" spans="1:18" x14ac:dyDescent="0.2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</row>
    <row r="77" spans="1:18" x14ac:dyDescent="0.2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</row>
    <row r="78" spans="1:18" x14ac:dyDescent="0.2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</row>
    <row r="79" spans="1:18" x14ac:dyDescent="0.2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</row>
    <row r="80" spans="1:18" x14ac:dyDescent="0.2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</row>
    <row r="81" spans="1:18" x14ac:dyDescent="0.2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</row>
    <row r="82" spans="1:18" x14ac:dyDescent="0.2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</row>
    <row r="83" spans="1:18" x14ac:dyDescent="0.2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</row>
    <row r="84" spans="1:18" x14ac:dyDescent="0.2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</row>
    <row r="85" spans="1:18" x14ac:dyDescent="0.2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</row>
    <row r="86" spans="1:18" x14ac:dyDescent="0.2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</row>
    <row r="87" spans="1:18" x14ac:dyDescent="0.2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</row>
    <row r="88" spans="1:18" x14ac:dyDescent="0.2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</row>
    <row r="89" spans="1:18" x14ac:dyDescent="0.2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</row>
    <row r="90" spans="1:18" x14ac:dyDescent="0.2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</row>
    <row r="91" spans="1:18" x14ac:dyDescent="0.2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</row>
    <row r="92" spans="1:18" x14ac:dyDescent="0.2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</row>
    <row r="93" spans="1:18" x14ac:dyDescent="0.2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</row>
    <row r="94" spans="1:18" x14ac:dyDescent="0.2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</row>
    <row r="95" spans="1:18" x14ac:dyDescent="0.2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</row>
    <row r="96" spans="1:18" x14ac:dyDescent="0.2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</row>
    <row r="97" spans="1:18" x14ac:dyDescent="0.2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</row>
    <row r="98" spans="1:18" x14ac:dyDescent="0.2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</row>
    <row r="99" spans="1:18" x14ac:dyDescent="0.2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</row>
    <row r="100" spans="1:18" x14ac:dyDescent="0.2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</row>
    <row r="101" spans="1:18" x14ac:dyDescent="0.2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</row>
    <row r="102" spans="1:18" x14ac:dyDescent="0.2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</row>
    <row r="103" spans="1:18" x14ac:dyDescent="0.2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</row>
    <row r="104" spans="1:18" x14ac:dyDescent="0.2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</row>
    <row r="105" spans="1:18" x14ac:dyDescent="0.2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</row>
    <row r="106" spans="1:18" x14ac:dyDescent="0.2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</row>
    <row r="107" spans="1:18" x14ac:dyDescent="0.2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</row>
    <row r="108" spans="1:18" x14ac:dyDescent="0.2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</row>
    <row r="109" spans="1:18" x14ac:dyDescent="0.2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</row>
    <row r="110" spans="1:18" x14ac:dyDescent="0.2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</row>
    <row r="111" spans="1:18" x14ac:dyDescent="0.2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</row>
    <row r="112" spans="1:18" x14ac:dyDescent="0.2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</row>
    <row r="113" spans="1:18" x14ac:dyDescent="0.2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</row>
    <row r="114" spans="1:18" x14ac:dyDescent="0.2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</row>
    <row r="115" spans="1:18" x14ac:dyDescent="0.2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</row>
    <row r="116" spans="1:18" x14ac:dyDescent="0.2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</row>
    <row r="117" spans="1:18" x14ac:dyDescent="0.2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</row>
    <row r="118" spans="1:18" x14ac:dyDescent="0.2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</row>
  </sheetData>
  <mergeCells count="4">
    <mergeCell ref="A1:I59"/>
    <mergeCell ref="J1:R59"/>
    <mergeCell ref="A60:I118"/>
    <mergeCell ref="J60:R1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Teamindeling</vt:lpstr>
      <vt:lpstr>speelschema</vt:lpstr>
      <vt:lpstr>Score formulier</vt:lpstr>
      <vt:lpstr>Kleedkamerindeling</vt:lpstr>
      <vt:lpstr>Veldaanduiding</vt:lpstr>
      <vt:lpstr>Kleedkamerindeling!Afdrukbereik</vt:lpstr>
      <vt:lpstr>'Score formulier'!Afdrukbereik</vt:lpstr>
      <vt:lpstr>speelschema!Afdrukbereik</vt:lpstr>
      <vt:lpstr>Teamindeling!Afdrukbereik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Sellis</dc:creator>
  <cp:lastModifiedBy>hsellis</cp:lastModifiedBy>
  <cp:lastPrinted>2017-05-19T14:23:29Z</cp:lastPrinted>
  <dcterms:created xsi:type="dcterms:W3CDTF">2013-04-25T18:38:11Z</dcterms:created>
  <dcterms:modified xsi:type="dcterms:W3CDTF">2017-06-08T19:28:51Z</dcterms:modified>
</cp:coreProperties>
</file>